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,,,,,,,,,,,,,,,,,,,,,,,,,,,,,,,,,,,,,,,,,,,,\KAMPUNG KB\"/>
    </mc:Choice>
  </mc:AlternateContent>
  <bookViews>
    <workbookView xWindow="0" yWindow="0" windowWidth="12360" windowHeight="742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L45" i="1"/>
  <c r="M45" i="1"/>
  <c r="N45" i="1"/>
  <c r="K62" i="1"/>
  <c r="K116" i="1" s="1"/>
  <c r="L62" i="1"/>
  <c r="M62" i="1"/>
  <c r="N62" i="1"/>
  <c r="O62" i="1"/>
  <c r="P62" i="1"/>
  <c r="K83" i="1"/>
  <c r="L83" i="1"/>
  <c r="L116" i="1" s="1"/>
  <c r="L163" i="1" s="1"/>
  <c r="M83" i="1"/>
  <c r="M116" i="1" s="1"/>
  <c r="N83" i="1"/>
  <c r="K106" i="1"/>
  <c r="M106" i="1"/>
  <c r="M113" i="1"/>
  <c r="N116" i="1"/>
  <c r="O116" i="1"/>
  <c r="P116" i="1"/>
  <c r="L123" i="1"/>
  <c r="M123" i="1"/>
  <c r="M139" i="1" s="1"/>
  <c r="O123" i="1"/>
  <c r="P123" i="1"/>
  <c r="K139" i="1"/>
  <c r="L139" i="1"/>
  <c r="N139" i="1"/>
  <c r="O139" i="1"/>
  <c r="P139" i="1"/>
  <c r="K160" i="1"/>
  <c r="L160" i="1"/>
  <c r="M160" i="1"/>
  <c r="M162" i="1" s="1"/>
  <c r="N160" i="1"/>
  <c r="N162" i="1" s="1"/>
  <c r="N163" i="1" s="1"/>
  <c r="O160" i="1"/>
  <c r="P160" i="1"/>
  <c r="K162" i="1"/>
  <c r="L162" i="1"/>
  <c r="O162" i="1"/>
  <c r="O163" i="1" s="1"/>
  <c r="P162" i="1"/>
  <c r="P163" i="1" s="1"/>
  <c r="M163" i="1" l="1"/>
  <c r="K163" i="1"/>
  <c r="I162" i="1"/>
  <c r="Q161" i="1"/>
  <c r="J160" i="1"/>
  <c r="J162" i="1" s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I123" i="1"/>
  <c r="Q122" i="1"/>
  <c r="J121" i="1"/>
  <c r="J139" i="1" s="1"/>
  <c r="I121" i="1"/>
  <c r="Q121" i="1" s="1"/>
  <c r="Q120" i="1"/>
  <c r="Q119" i="1"/>
  <c r="I118" i="1"/>
  <c r="I139" i="1" s="1"/>
  <c r="Q117" i="1"/>
  <c r="Q115" i="1"/>
  <c r="Q114" i="1"/>
  <c r="Q113" i="1"/>
  <c r="Q112" i="1"/>
  <c r="Q111" i="1"/>
  <c r="J110" i="1"/>
  <c r="Q110" i="1" s="1"/>
  <c r="Q109" i="1"/>
  <c r="J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I96" i="1"/>
  <c r="Q96" i="1" s="1"/>
  <c r="Q95" i="1"/>
  <c r="Q94" i="1"/>
  <c r="Q93" i="1"/>
  <c r="Q92" i="1"/>
  <c r="Q91" i="1"/>
  <c r="Q90" i="1"/>
  <c r="Q89" i="1"/>
  <c r="Q88" i="1"/>
  <c r="Q87" i="1"/>
  <c r="Q86" i="1"/>
  <c r="Q85" i="1"/>
  <c r="Q84" i="1"/>
  <c r="J83" i="1"/>
  <c r="Q83" i="1" s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J45" i="1"/>
  <c r="J62" i="1" s="1"/>
  <c r="J116" i="1" s="1"/>
  <c r="I45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18" i="1" l="1"/>
  <c r="Q45" i="1"/>
  <c r="Q139" i="1"/>
  <c r="Q162" i="1"/>
  <c r="I62" i="1"/>
  <c r="Q123" i="1"/>
  <c r="Q160" i="1"/>
  <c r="J163" i="1"/>
  <c r="I116" i="1" l="1"/>
  <c r="Q116" i="1" s="1"/>
  <c r="Q62" i="1"/>
  <c r="I163" i="1" l="1"/>
  <c r="I165" i="1" s="1"/>
</calcChain>
</file>

<file path=xl/comments1.xml><?xml version="1.0" encoding="utf-8"?>
<comments xmlns="http://schemas.openxmlformats.org/spreadsheetml/2006/main">
  <authors>
    <author>Dell Corp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Dell Corp: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<sst xmlns="http://schemas.openxmlformats.org/spreadsheetml/2006/main" count="927" uniqueCount="372">
  <si>
    <t>RANCANGAN RPJM DESA</t>
  </si>
  <si>
    <t>TAHUN : 2023 s/d 2030</t>
  </si>
  <si>
    <t>DESA</t>
  </si>
  <si>
    <t>: RANTAU RASAU I</t>
  </si>
  <si>
    <t>KEC</t>
  </si>
  <si>
    <t>: RANTAU RASAU</t>
  </si>
  <si>
    <t>KAB</t>
  </si>
  <si>
    <t>: TANJUNG JABUNG TIMUR</t>
  </si>
  <si>
    <t>PROVINSI</t>
  </si>
  <si>
    <t>: JAMBI</t>
  </si>
  <si>
    <t>No</t>
  </si>
  <si>
    <t>Bidang/ Jenis Kegiatan</t>
  </si>
  <si>
    <t>Lokasi 
(RT/RW/ Dusun)</t>
  </si>
  <si>
    <t>Prakiraan Volume</t>
  </si>
  <si>
    <t>Sasaran/ Manfaat</t>
  </si>
  <si>
    <t>Waktu Pelaksanaan</t>
  </si>
  <si>
    <t>Prakiraan Biaya dan Sumber Pembiayaan</t>
  </si>
  <si>
    <t>Prakiraan Pola Pelaksanaan</t>
  </si>
  <si>
    <t>Bidang</t>
  </si>
  <si>
    <t>Sub Bidang</t>
  </si>
  <si>
    <t>Jenis Kegiatan</t>
  </si>
  <si>
    <t>Tahun 1</t>
  </si>
  <si>
    <t>Tahun 2</t>
  </si>
  <si>
    <t>Tahun 3</t>
  </si>
  <si>
    <t>Tahun 4</t>
  </si>
  <si>
    <t>Tahun 5</t>
  </si>
  <si>
    <t>Tahun 6</t>
  </si>
  <si>
    <t>Tahun 7</t>
  </si>
  <si>
    <t>Tahun 8</t>
  </si>
  <si>
    <t>Jlh (Rp)</t>
  </si>
  <si>
    <t>Sumber</t>
  </si>
  <si>
    <t>Swakelola</t>
  </si>
  <si>
    <t>Kerjasama Antar Desa</t>
  </si>
  <si>
    <t>Kerjasama Pihak Ketiga</t>
  </si>
  <si>
    <t>a</t>
  </si>
  <si>
    <t>b</t>
  </si>
  <si>
    <t>c.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</si>
  <si>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</si>
  <si>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</si>
  <si>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</si>
  <si>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</si>
  <si>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</si>
  <si>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</si>
  <si>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</si>
  <si>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</si>
  <si>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</si>
  <si>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</si>
  <si>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</si>
  <si>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</si>
  <si>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</si>
  <si>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</si>
  <si>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</si>
  <si>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</si>
  <si>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Penyelenggaraan Pemerintahan Desa</t>
  </si>
  <si>
    <t>Pembayaran Siltap dan tunjangan</t>
  </si>
  <si>
    <t>SILTAP Kades Dan Perangkat</t>
  </si>
  <si>
    <t>Kantor Desa</t>
  </si>
  <si>
    <t>9 Orang</t>
  </si>
  <si>
    <t xml:space="preserve">Meningkatkan kesejahteraan Kepala Desa &amp; aparatur Desa </t>
  </si>
  <si>
    <t>APBD</t>
  </si>
  <si>
    <t>√</t>
  </si>
  <si>
    <t>Jaminan Sosial Kepala Desa dan Perangkat Desa</t>
  </si>
  <si>
    <t>Tunjangan Kades Dan Perangkat</t>
  </si>
  <si>
    <t>7 Orang</t>
  </si>
  <si>
    <t>Insentif RT</t>
  </si>
  <si>
    <t>20 Orang</t>
  </si>
  <si>
    <t xml:space="preserve">Meningkatkan kesejahteraan RT </t>
  </si>
  <si>
    <t>Tunjangan BPD</t>
  </si>
  <si>
    <t>5 Orang</t>
  </si>
  <si>
    <t>Meningkatkan kesejahteraan BPD</t>
  </si>
  <si>
    <t>OPS Aparatur Pemerintahan Desa</t>
  </si>
  <si>
    <t>Perjalanan Dinas Perangkat Desa</t>
  </si>
  <si>
    <t>60 Kali</t>
  </si>
  <si>
    <t>Baju Dinas Perangkat &amp; BPD</t>
  </si>
  <si>
    <t>44 Orang</t>
  </si>
  <si>
    <t>Meningkatkan disiplin Kepala Desa , aparatur Desa ,&amp; BPD</t>
  </si>
  <si>
    <t>Baju Batik Perangkat &amp; BPD</t>
  </si>
  <si>
    <t xml:space="preserve">Meningkatkan kinerja Kepala Desa &amp; aparatur Desa </t>
  </si>
  <si>
    <t>Baju Olahraga Perangkat Desa</t>
  </si>
  <si>
    <t>BPD</t>
  </si>
  <si>
    <t>ATK Kantor</t>
  </si>
  <si>
    <t>6 Paket</t>
  </si>
  <si>
    <t>Perangkat</t>
  </si>
  <si>
    <t>Pemilihan BPD</t>
  </si>
  <si>
    <t>1 Kali</t>
  </si>
  <si>
    <t>Kelancaran BPD</t>
  </si>
  <si>
    <t>Pemilihan Kepala Desa</t>
  </si>
  <si>
    <t>kelancaran Pilkades</t>
  </si>
  <si>
    <t>Perawatan Kendaraan Dinas</t>
  </si>
  <si>
    <t>2 bh</t>
  </si>
  <si>
    <t>Melancarkan Tranfortasi</t>
  </si>
  <si>
    <t>Pengadaan Kendaraan Dinas</t>
  </si>
  <si>
    <t>1 Unit</t>
  </si>
  <si>
    <t>Mesin Rumput</t>
  </si>
  <si>
    <t>1 Bh</t>
  </si>
  <si>
    <t>Meningkatkan kebersihan Kantor</t>
  </si>
  <si>
    <t>Pemeliharaan Lingkungan kantor</t>
  </si>
  <si>
    <t>4 Kali</t>
  </si>
  <si>
    <t>Listrik Kantor Desa</t>
  </si>
  <si>
    <t>12 Bulan</t>
  </si>
  <si>
    <t>Meningkatkan kinerja aparatur desa</t>
  </si>
  <si>
    <t>Pengadaan Tower Internet Kantor</t>
  </si>
  <si>
    <t>Komputer</t>
  </si>
  <si>
    <t>2 unit</t>
  </si>
  <si>
    <t>Laptop</t>
  </si>
  <si>
    <t>7 unit</t>
  </si>
  <si>
    <t>Printer</t>
  </si>
  <si>
    <t>6 Unit</t>
  </si>
  <si>
    <t xml:space="preserve">Kipas Angin </t>
  </si>
  <si>
    <t>4 unit</t>
  </si>
  <si>
    <t xml:space="preserve">Meningkatkan Pelayanan </t>
  </si>
  <si>
    <t>AC</t>
  </si>
  <si>
    <t>Lemari arsip</t>
  </si>
  <si>
    <t>3 Paket</t>
  </si>
  <si>
    <t>Jenset</t>
  </si>
  <si>
    <t>1 unit</t>
  </si>
  <si>
    <t>Infocus</t>
  </si>
  <si>
    <t>Perlengkapan Kantor Lainnya</t>
  </si>
  <si>
    <t>1 Paket</t>
  </si>
  <si>
    <t>c</t>
  </si>
  <si>
    <t>Pengelolaan Informasi Desa</t>
  </si>
  <si>
    <t>Papan Informasi Desa</t>
  </si>
  <si>
    <t>Tersajinya Data</t>
  </si>
  <si>
    <t>Pengelolaan Website Desa</t>
  </si>
  <si>
    <t>Pengadaan Desa Digital</t>
  </si>
  <si>
    <t>2 Paket</t>
  </si>
  <si>
    <t>Tersajinya Informasi</t>
  </si>
  <si>
    <t>Pembuatan  Kampung KB dan Rumah Data</t>
  </si>
  <si>
    <t>Biaya Internet Desa</t>
  </si>
  <si>
    <t>Penyelenggaraan Perencanaan Desa</t>
  </si>
  <si>
    <t>Biaya Penyusunan RPJM Desa</t>
  </si>
  <si>
    <t>Tersajinya RPJMDES</t>
  </si>
  <si>
    <t>Biaya Penyusunan RKP Desa</t>
  </si>
  <si>
    <t>Tersajinya RKP desa</t>
  </si>
  <si>
    <t>Biaya Penyusunan APBDes</t>
  </si>
  <si>
    <t>Tersusun nya Perdes</t>
  </si>
  <si>
    <t>Biaya Penyusunan Peraturan  Desa</t>
  </si>
  <si>
    <t>Tersusun APBDes</t>
  </si>
  <si>
    <t>Penyelenggaraan Kerjasama Antar Desa</t>
  </si>
  <si>
    <t>Study Banding</t>
  </si>
  <si>
    <t>Meningkatnya kinerja Aparatur desa</t>
  </si>
  <si>
    <t>Pembangunan Sarana &amp; Prasarana Kantor Desa</t>
  </si>
  <si>
    <t>Pembuatan Pagar Kantor Desa</t>
  </si>
  <si>
    <t>Meningkatkan keamanan Kantor</t>
  </si>
  <si>
    <t>APBN</t>
  </si>
  <si>
    <t>Pembangunan Kantor Desa</t>
  </si>
  <si>
    <t>Pemeliharaan gedung serbaguna untuk gedung pertemuan</t>
  </si>
  <si>
    <t>RT 09</t>
  </si>
  <si>
    <t>2000 m</t>
  </si>
  <si>
    <t>Meja Kursi kantor Desa</t>
  </si>
  <si>
    <t>Umbul-umbul kantor Desa</t>
  </si>
  <si>
    <t>1 paket</t>
  </si>
  <si>
    <t>Tiang Bendera Kantor</t>
  </si>
  <si>
    <t>Penyelenggaan musyawarah Desa</t>
  </si>
  <si>
    <t>Musrembang Desa</t>
  </si>
  <si>
    <t>6 Kali</t>
  </si>
  <si>
    <t>tersusun nya Perencanaan Pembangunan</t>
  </si>
  <si>
    <t>Rapat Rutin</t>
  </si>
  <si>
    <t>12kali/tahun</t>
  </si>
  <si>
    <t>tercapainya mufakat</t>
  </si>
  <si>
    <t>Pengelola Keuangan Desa</t>
  </si>
  <si>
    <t>Koordinator PTPKD</t>
  </si>
  <si>
    <t>1 Org</t>
  </si>
  <si>
    <t>terlaksananya kegiatan</t>
  </si>
  <si>
    <t>Jumlah Per Bidang 1</t>
  </si>
  <si>
    <t xml:space="preserve">Pengadaan Lampu Jalan </t>
  </si>
  <si>
    <t>Dusun I-III</t>
  </si>
  <si>
    <t>33Km</t>
  </si>
  <si>
    <t>Masy</t>
  </si>
  <si>
    <t>pembukaan jalan untuk membuka jalan tani kelokasi lahan pertanian</t>
  </si>
  <si>
    <t>1500 m</t>
  </si>
  <si>
    <t>Melancarkan tranfortasi</t>
  </si>
  <si>
    <t>Pembangunan Jalan Rambat Beton</t>
  </si>
  <si>
    <t>Dusun I</t>
  </si>
  <si>
    <t>19000 M</t>
  </si>
  <si>
    <t>Pembuatan saluran Draenase di Sungai alam dan makam</t>
  </si>
  <si>
    <t>Dusun I &amp; II</t>
  </si>
  <si>
    <t>Melancarka  saluran air</t>
  </si>
  <si>
    <t>Pengerasan Jalan sk 21,sk 22, sk 23dan sk 24</t>
  </si>
  <si>
    <t>Dusun I, II, III</t>
  </si>
  <si>
    <t>Pembangunan Jembatan Paud Kusuma Dewi Sk 21</t>
  </si>
  <si>
    <t>Pembuatan Gorong Gorong</t>
  </si>
  <si>
    <t>Dusun I,II,III</t>
  </si>
  <si>
    <t>15 Unit</t>
  </si>
  <si>
    <t xml:space="preserve"> Pengerasan Jalan Jalan PC patok 40</t>
  </si>
  <si>
    <t xml:space="preserve"> Pengaspalan Jalan  sk 22 Dan sk 23</t>
  </si>
  <si>
    <t>Pencucian Parit skunder sk 21,sk 22,sk 23,sk24,sk 25</t>
  </si>
  <si>
    <t>5 unit</t>
  </si>
  <si>
    <t>Penggalian Parit Fc sk 21s/d sk 25</t>
  </si>
  <si>
    <t>8 unit</t>
  </si>
  <si>
    <t>Pembangunan Jembatan beton Sk 24</t>
  </si>
  <si>
    <t>Dusun III</t>
  </si>
  <si>
    <t>Pembangunan Jembatan Sk 25</t>
  </si>
  <si>
    <t>4 Paket</t>
  </si>
  <si>
    <t>Perawatan Jalan Sk 25</t>
  </si>
  <si>
    <t>Pembangunan Turab</t>
  </si>
  <si>
    <t>Dusun II</t>
  </si>
  <si>
    <t>2 Unit</t>
  </si>
  <si>
    <t>menghindari abrasi tanah</t>
  </si>
  <si>
    <t>Pembangunan Dermaga di sk 21 dan sk 23</t>
  </si>
  <si>
    <t>Dusun II&amp;III</t>
  </si>
  <si>
    <t>3 Unit</t>
  </si>
  <si>
    <t>Pembanguan jalanRabat Beton di rt 04</t>
  </si>
  <si>
    <t>Pembangunan Jembatan Beton sk 23 RT 06</t>
  </si>
  <si>
    <t>Peninggkatan Badan Jalan sk 21,sk 22 dan sk 24</t>
  </si>
  <si>
    <t>Pembangunan Jembatan di rt 20</t>
  </si>
  <si>
    <t xml:space="preserve">Pembaharuan Jaringan JTR </t>
  </si>
  <si>
    <t>80 Org</t>
  </si>
  <si>
    <t>Masyarakat</t>
  </si>
  <si>
    <t>Bantuan Pembangunan Mesjid/ Langgar</t>
  </si>
  <si>
    <t>10 Unit</t>
  </si>
  <si>
    <t>terciptany masyarakat yang religius</t>
  </si>
  <si>
    <t>Pengadaan ambulan Desa</t>
  </si>
  <si>
    <t>meningkatnya pelayanan kesehatan</t>
  </si>
  <si>
    <t>Pembangunan sumur bor</t>
  </si>
  <si>
    <t>4 Unit</t>
  </si>
  <si>
    <t>PemBangunan Pamsimas / DAK airminum</t>
  </si>
  <si>
    <t>Pembangunan, Pemanfaatan  &amp; Pemeliharaan Sarana &amp; Prasarana Pendidikan Dan Kebudayaan</t>
  </si>
  <si>
    <t>Pembangunan Jembatan Beton Paud Bina Karya</t>
  </si>
  <si>
    <t>RT 05</t>
  </si>
  <si>
    <t>Meningkakan kenyamanan Belajar anak</t>
  </si>
  <si>
    <t>Pembangunan MCK PAUD Gelatik PutihBina Karya Dan Kusuma Dewi,</t>
  </si>
  <si>
    <t xml:space="preserve">Pembangunan MCK SD Negeri No 130/X </t>
  </si>
  <si>
    <t>Dusun I-II</t>
  </si>
  <si>
    <t xml:space="preserve"> Pengadaan Amper dan instalasi Listrik Di sekolah  SD Negeri No 130/X, 104/X</t>
  </si>
  <si>
    <t>Dusun I,II,</t>
  </si>
  <si>
    <t>meningkatnya mutu Pendidikan</t>
  </si>
  <si>
    <t xml:space="preserve">Pengadaan Lemari kelas SD Negeri No 130/X, 104/X </t>
  </si>
  <si>
    <t>18 Unit</t>
  </si>
  <si>
    <t xml:space="preserve">Rehab Ruangan belajar SD Negeri No 130/X,104/X dan 42/X </t>
  </si>
  <si>
    <t>Dusun I,II</t>
  </si>
  <si>
    <t xml:space="preserve"> Pengadaan moubiler sekolah SD Negeri No 130/X,104/X dan 42/X   </t>
  </si>
  <si>
    <t>3 paket</t>
  </si>
  <si>
    <t>Pengadaan Sarana bermain PAUD</t>
  </si>
  <si>
    <t xml:space="preserve">Pembangunan gedung Perpustakaan  SD Negeri No 130/X,104/X </t>
  </si>
  <si>
    <t>Pengembangan usaga ekonomi serta pembangunan,pemamfaatan dan pemeliharaan sarana dan prasarana ekonomi</t>
  </si>
  <si>
    <t>Bantuan bibit Ikan</t>
  </si>
  <si>
    <t>Meningkatkan pendapatan Petani</t>
  </si>
  <si>
    <t>Pembagian Bibit Sapi</t>
  </si>
  <si>
    <t>Pembagian Bibit Kambing</t>
  </si>
  <si>
    <t>Pengapuran Tanah</t>
  </si>
  <si>
    <t>Bantuan Alsintan</t>
  </si>
  <si>
    <t>Bibit Padi Unggul</t>
  </si>
  <si>
    <t>Pengadaan Pembasmi Hama Padi</t>
  </si>
  <si>
    <t>Alat Semprot Padi</t>
  </si>
  <si>
    <t>3 Kelompok</t>
  </si>
  <si>
    <t>Pengadaan Bibit Karet</t>
  </si>
  <si>
    <t>2 Kelompok</t>
  </si>
  <si>
    <t>Pengadaan Bibit sawit</t>
  </si>
  <si>
    <t>Pengadaan Bibit Coklat</t>
  </si>
  <si>
    <t>Pengadaan Bibit Pinang</t>
  </si>
  <si>
    <t>Pengadaan Bibit Sayuran</t>
  </si>
  <si>
    <t>5 Kelompok</t>
  </si>
  <si>
    <t>Pengadaan Bibit Polibag dan Moulsa</t>
  </si>
  <si>
    <t>Penyertaan Modal BUMDes</t>
  </si>
  <si>
    <t>Desa</t>
  </si>
  <si>
    <t xml:space="preserve">Meningkatkan pendapatan </t>
  </si>
  <si>
    <t>Kegiatan Simpan Pinjam</t>
  </si>
  <si>
    <t>12 Kelompok</t>
  </si>
  <si>
    <t>Pemberian Modal UKM</t>
  </si>
  <si>
    <t>Pengadaan Pupuk Subsidi Bagi Petani</t>
  </si>
  <si>
    <t>Pebuatan Irigas Pertanian</t>
  </si>
  <si>
    <t>Jumlah Per Bidang 2</t>
  </si>
  <si>
    <t>Pembinaan Kemasyarakatan</t>
  </si>
  <si>
    <t>a.</t>
  </si>
  <si>
    <t>Pengadaan Sarana &amp; Prasarana Olahraga</t>
  </si>
  <si>
    <t>Pembuatan Lapangan Olahraga</t>
  </si>
  <si>
    <t>Dusun III, II,I</t>
  </si>
  <si>
    <t>Meningkatkan Peranan Pemuda/i</t>
  </si>
  <si>
    <t>Pengadaan Alat Olahraga</t>
  </si>
  <si>
    <t>Biaya Pembinaan Olahraga</t>
  </si>
  <si>
    <t>b.</t>
  </si>
  <si>
    <t xml:space="preserve">Pembinaan Lembaga Adat Desa </t>
  </si>
  <si>
    <t>OPS &amp; Insentif Lembaga Adat</t>
  </si>
  <si>
    <t>6 Org</t>
  </si>
  <si>
    <t>Meningkatkan Peranan Lembaga adat</t>
  </si>
  <si>
    <t>Seragam Lembaga Adat</t>
  </si>
  <si>
    <t>5 Org</t>
  </si>
  <si>
    <t>Perlengkapan Adat</t>
  </si>
  <si>
    <t>Pembinaan Kesenian &amp; Sosial Budaya masyarakat</t>
  </si>
  <si>
    <t>Alat Hadroh</t>
  </si>
  <si>
    <t>5 Paket</t>
  </si>
  <si>
    <t>Meningkatkan Keimanan &amp; dan ketaqwaan</t>
  </si>
  <si>
    <t xml:space="preserve">Sound Sistem </t>
  </si>
  <si>
    <t>Kegiatan PHBI</t>
  </si>
  <si>
    <t>Biaya Kegiatan MTQ</t>
  </si>
  <si>
    <t xml:space="preserve">Pemberian Insentif Pengurus Pengajian Rutin Jamiatur Rahmah </t>
  </si>
  <si>
    <t>Pembinaan Kesenian, Budaya,Masyarakat</t>
  </si>
  <si>
    <t>Menggali Budaya Bangsa</t>
  </si>
  <si>
    <t>Bantuan Alat Kesenian Kuda Lumping</t>
  </si>
  <si>
    <t>Dusun II,III</t>
  </si>
  <si>
    <t>Melestarikan Kesenian</t>
  </si>
  <si>
    <t>Pembuatan Taman Desa</t>
  </si>
  <si>
    <t>Taman</t>
  </si>
  <si>
    <t>Pelatihan Seni Baca Alquran</t>
  </si>
  <si>
    <t>Dusun I-V</t>
  </si>
  <si>
    <t>Melestarikan Budaya qur'an</t>
  </si>
  <si>
    <t>Penyelenggaraan Ketentraman &amp; Ketertiban</t>
  </si>
  <si>
    <t>Sosialisasi Kesadaran Hukum,</t>
  </si>
  <si>
    <t>Meningkatkan Kesadaran Hukum</t>
  </si>
  <si>
    <t>Sosialisasi Bahaya Narkoba</t>
  </si>
  <si>
    <t>Mencegah Bahaya Narkoba</t>
  </si>
  <si>
    <t>Kebersihan Lingkungan Desa</t>
  </si>
  <si>
    <t>Meningkatkan Kebershan Lingkungan</t>
  </si>
  <si>
    <t>Pengamanan Aset Desa</t>
  </si>
  <si>
    <t>Jumlah Per Bidang 3</t>
  </si>
  <si>
    <t>Pemberdayaan Masyarakat</t>
  </si>
  <si>
    <t>Pelatihan Usaha Ekonomi, Pertanian, Perikanan &amp; Perdagangan</t>
  </si>
  <si>
    <t>Penyuluhan Pertanian &amp; Peternakan</t>
  </si>
  <si>
    <t>Meningkatkan Hasil Tani&amp; ternak</t>
  </si>
  <si>
    <t>Pelatihan Otomotif (Montir)</t>
  </si>
  <si>
    <t>Meningkatkan Tenaga Lapangan Kerja</t>
  </si>
  <si>
    <t>Pelatihan Instalasi Listrik</t>
  </si>
  <si>
    <t>20 Org</t>
  </si>
  <si>
    <t>Pelatihan Mebel</t>
  </si>
  <si>
    <t>Pelatihan LAS</t>
  </si>
  <si>
    <t xml:space="preserve">Penyuluhan / Parenting </t>
  </si>
  <si>
    <t>30 Org</t>
  </si>
  <si>
    <t>Pelatihan jahit</t>
  </si>
  <si>
    <t>10 Org</t>
  </si>
  <si>
    <t>Pelatihan Operator Alat Berat</t>
  </si>
  <si>
    <t xml:space="preserve">Pelatihan Aneka Kue </t>
  </si>
  <si>
    <t>Pendidikan, Pelatihan &amp; Penyuluhan Kades, Perangkat Desa &amp; BPD</t>
  </si>
  <si>
    <t>Pelatihan Kepala Desa</t>
  </si>
  <si>
    <t>50 Paket</t>
  </si>
  <si>
    <t>Meningkatkan Kapasitas Kepala Desa</t>
  </si>
  <si>
    <t>Pelatihan Perangkat Desa</t>
  </si>
  <si>
    <t>Perangkat Desa</t>
  </si>
  <si>
    <t>Meningkatkan Kapasitas Perangkat Desa</t>
  </si>
  <si>
    <t>Pelatihan BPD</t>
  </si>
  <si>
    <t>Meningkatkan Kapasitas BPD</t>
  </si>
  <si>
    <t>Pelatihan KPMD</t>
  </si>
  <si>
    <t>Meningkatkan Kapasitas KPMD</t>
  </si>
  <si>
    <t xml:space="preserve">Pelatihan Operator </t>
  </si>
  <si>
    <t>Meningkatkan Kapasitas Opertor IT</t>
  </si>
  <si>
    <t>Pelatihan Aparatur Desa Lainnya</t>
  </si>
  <si>
    <t>Meningkatkan Kapasitas kelembagaan</t>
  </si>
  <si>
    <t>Operasional Pegawai Syarak</t>
  </si>
  <si>
    <t>15 Org</t>
  </si>
  <si>
    <t xml:space="preserve">Guru </t>
  </si>
  <si>
    <t xml:space="preserve">OPS Guru Ngaji </t>
  </si>
  <si>
    <t>10 org</t>
  </si>
  <si>
    <t>d.</t>
  </si>
  <si>
    <t>Pembinaan lembaga kemasyarakatan</t>
  </si>
  <si>
    <t>OPS PKK</t>
  </si>
  <si>
    <t>19 Org</t>
  </si>
  <si>
    <t>PKK</t>
  </si>
  <si>
    <t>insentif KPMD</t>
  </si>
  <si>
    <t>3 Org</t>
  </si>
  <si>
    <t>Meningkatkan kesejahteraan KPMD</t>
  </si>
  <si>
    <t>Bantuan Pekerja Rentan/ MiskinEktrim</t>
  </si>
  <si>
    <t>Insentif Kepengurusan Pemuda</t>
  </si>
  <si>
    <t>4 Org</t>
  </si>
  <si>
    <t>Meningkatkan kesejahteraan Pemuda</t>
  </si>
  <si>
    <t>Bedah Rumah Masyarakat Miskin</t>
  </si>
  <si>
    <t>Meningkatkan kesejahteraan</t>
  </si>
  <si>
    <t>Jumlah Per Bidang 4</t>
  </si>
  <si>
    <t>JUMLAH TOTAL</t>
  </si>
  <si>
    <t>Ket</t>
  </si>
  <si>
    <t>Rantau Rasau I,       Oktober 2024</t>
  </si>
  <si>
    <t>I</t>
  </si>
  <si>
    <t>Dusun Perintis</t>
  </si>
  <si>
    <t>Mengetahui :</t>
  </si>
  <si>
    <t>Disusun oleh:</t>
  </si>
  <si>
    <t>II</t>
  </si>
  <si>
    <t>Dusun Pelita</t>
  </si>
  <si>
    <t>Kepala Desa,</t>
  </si>
  <si>
    <t>Tim Penyusun RPJM Desa</t>
  </si>
  <si>
    <t>III</t>
  </si>
  <si>
    <t>Dusun Pembangunan</t>
  </si>
  <si>
    <t>DENI PERMANA</t>
  </si>
  <si>
    <t>(WARDIYONO,S.Pdi)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</si>
</sst>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2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i/>
      <sz val="12"/>
      <name val="Times New Roman"/>
      <family val="1"/>
    </font>
    <font>
      <sz val="8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FF0000"/>
      <name val="Times New Roman"/>
      <family val="1"/>
    </font>
    <font>
      <sz val="9"/>
      <name val="Times New Roman"/>
      <family val="1"/>
    </font>
    <font>
      <sz val="9"/>
      <color rgb="FF000000"/>
      <name val="Bookman Old Style"/>
      <family val="1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sz val="8"/>
      <color rgb="FF000000"/>
      <name val="Bookman Old Style"/>
      <family val="1"/>
    </font>
    <font>
      <sz val="10"/>
      <color theme="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4" fillId="2" borderId="0" xfId="2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2" applyFont="1" applyAlignment="1">
      <alignment horizontal="left"/>
    </xf>
    <xf numFmtId="164" fontId="4" fillId="0" borderId="0" xfId="2" applyNumberFormat="1" applyFont="1"/>
    <xf numFmtId="0" fontId="7" fillId="0" borderId="0" xfId="0" applyFont="1"/>
    <xf numFmtId="0" fontId="3" fillId="3" borderId="15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3" borderId="13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textRotation="90" wrapText="1"/>
    </xf>
    <xf numFmtId="0" fontId="3" fillId="3" borderId="17" xfId="2" applyFont="1" applyFill="1" applyBorder="1" applyAlignment="1">
      <alignment horizontal="center" vertical="center" textRotation="90" wrapText="1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0" fillId="2" borderId="13" xfId="0" applyFill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0" fillId="2" borderId="13" xfId="2" applyFont="1" applyFill="1" applyBorder="1" applyAlignment="1">
      <alignment vertical="center" wrapText="1"/>
    </xf>
    <xf numFmtId="0" fontId="10" fillId="2" borderId="13" xfId="2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top" wrapText="1" readingOrder="1"/>
    </xf>
    <xf numFmtId="164" fontId="12" fillId="2" borderId="13" xfId="2" applyNumberFormat="1" applyFont="1" applyFill="1" applyBorder="1" applyAlignment="1">
      <alignment vertical="center" wrapText="1"/>
    </xf>
    <xf numFmtId="164" fontId="10" fillId="0" borderId="13" xfId="2" applyNumberFormat="1" applyFont="1" applyBorder="1" applyAlignment="1">
      <alignment vertical="center"/>
    </xf>
    <xf numFmtId="164" fontId="10" fillId="2" borderId="13" xfId="2" applyNumberFormat="1" applyFont="1" applyFill="1" applyBorder="1" applyAlignment="1">
      <alignment vertical="center"/>
    </xf>
    <xf numFmtId="41" fontId="13" fillId="2" borderId="13" xfId="1" applyFont="1" applyFill="1" applyBorder="1"/>
    <xf numFmtId="164" fontId="10" fillId="0" borderId="13" xfId="3" applyFont="1" applyBorder="1" applyAlignment="1">
      <alignment vertical="center"/>
    </xf>
    <xf numFmtId="0" fontId="10" fillId="0" borderId="13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4" fillId="0" borderId="16" xfId="2" applyFont="1" applyBorder="1"/>
    <xf numFmtId="0" fontId="10" fillId="0" borderId="17" xfId="2" applyFont="1" applyBorder="1" applyAlignment="1">
      <alignment horizontal="center"/>
    </xf>
    <xf numFmtId="0" fontId="10" fillId="0" borderId="13" xfId="2" applyFont="1" applyBorder="1" applyAlignment="1">
      <alignment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164" fontId="12" fillId="2" borderId="13" xfId="2" applyNumberFormat="1" applyFont="1" applyFill="1" applyBorder="1" applyAlignment="1">
      <alignment horizontal="center" vertical="center" wrapText="1"/>
    </xf>
    <xf numFmtId="164" fontId="10" fillId="0" borderId="13" xfId="2" applyNumberFormat="1" applyFont="1" applyBorder="1" applyAlignment="1">
      <alignment horizontal="center" vertical="center" wrapText="1"/>
    </xf>
    <xf numFmtId="164" fontId="10" fillId="2" borderId="13" xfId="2" applyNumberFormat="1" applyFont="1" applyFill="1" applyBorder="1" applyAlignment="1">
      <alignment horizontal="center" vertical="center" wrapText="1"/>
    </xf>
    <xf numFmtId="164" fontId="10" fillId="0" borderId="13" xfId="2" applyNumberFormat="1" applyFont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horizontal="center" vertical="center"/>
    </xf>
    <xf numFmtId="164" fontId="14" fillId="2" borderId="13" xfId="2" applyNumberFormat="1" applyFont="1" applyFill="1" applyBorder="1" applyAlignment="1">
      <alignment vertical="center" wrapText="1"/>
    </xf>
    <xf numFmtId="164" fontId="10" fillId="0" borderId="13" xfId="2" applyNumberFormat="1" applyFont="1" applyBorder="1" applyAlignment="1">
      <alignment vertical="center" wrapText="1"/>
    </xf>
    <xf numFmtId="164" fontId="15" fillId="2" borderId="13" xfId="2" applyNumberFormat="1" applyFont="1" applyFill="1" applyBorder="1" applyAlignment="1">
      <alignment vertical="center"/>
    </xf>
    <xf numFmtId="164" fontId="13" fillId="2" borderId="13" xfId="2" applyNumberFormat="1" applyFont="1" applyFill="1" applyBorder="1" applyAlignment="1">
      <alignment horizontal="center" vertical="center" wrapText="1"/>
    </xf>
    <xf numFmtId="164" fontId="15" fillId="2" borderId="13" xfId="2" applyNumberFormat="1" applyFont="1" applyFill="1" applyBorder="1" applyAlignment="1">
      <alignment horizontal="center" vertical="center"/>
    </xf>
    <xf numFmtId="164" fontId="14" fillId="2" borderId="13" xfId="2" applyNumberFormat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4" fillId="0" borderId="13" xfId="2" applyFont="1" applyBorder="1"/>
    <xf numFmtId="0" fontId="10" fillId="3" borderId="12" xfId="2" applyFont="1" applyFill="1" applyBorder="1" applyAlignment="1">
      <alignment vertical="center" textRotation="90" wrapText="1"/>
    </xf>
    <xf numFmtId="0" fontId="0" fillId="0" borderId="13" xfId="0" applyBorder="1"/>
    <xf numFmtId="0" fontId="10" fillId="0" borderId="12" xfId="2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top" wrapText="1" readingOrder="1"/>
    </xf>
    <xf numFmtId="0" fontId="10" fillId="2" borderId="13" xfId="2" applyFont="1" applyFill="1" applyBorder="1" applyAlignment="1">
      <alignment horizontal="left" vertical="center" wrapText="1"/>
    </xf>
    <xf numFmtId="41" fontId="0" fillId="0" borderId="13" xfId="1" applyFont="1" applyBorder="1"/>
    <xf numFmtId="41" fontId="0" fillId="2" borderId="13" xfId="1" applyFont="1" applyFill="1" applyBorder="1"/>
    <xf numFmtId="0" fontId="10" fillId="3" borderId="24" xfId="2" applyFont="1" applyFill="1" applyBorder="1" applyAlignment="1">
      <alignment horizontal="right" vertical="center"/>
    </xf>
    <xf numFmtId="0" fontId="10" fillId="3" borderId="25" xfId="2" applyFont="1" applyFill="1" applyBorder="1" applyAlignment="1">
      <alignment horizontal="right" vertical="center"/>
    </xf>
    <xf numFmtId="164" fontId="10" fillId="3" borderId="13" xfId="2" applyNumberFormat="1" applyFont="1" applyFill="1" applyBorder="1" applyAlignment="1">
      <alignment vertical="center"/>
    </xf>
    <xf numFmtId="0" fontId="10" fillId="3" borderId="13" xfId="2" applyFont="1" applyFill="1" applyBorder="1" applyAlignment="1">
      <alignment horizontal="center"/>
    </xf>
    <xf numFmtId="0" fontId="14" fillId="3" borderId="16" xfId="2" applyFont="1" applyFill="1" applyBorder="1"/>
    <xf numFmtId="0" fontId="14" fillId="3" borderId="17" xfId="2" applyFont="1" applyFill="1" applyBorder="1"/>
    <xf numFmtId="0" fontId="21" fillId="0" borderId="13" xfId="0" applyFont="1" applyBorder="1" applyAlignment="1">
      <alignment horizontal="left" wrapText="1"/>
    </xf>
    <xf numFmtId="164" fontId="10" fillId="2" borderId="16" xfId="2" applyNumberFormat="1" applyFont="1" applyFill="1" applyBorder="1" applyAlignment="1">
      <alignment horizontal="center" vertical="center" wrapText="1"/>
    </xf>
    <xf numFmtId="164" fontId="10" fillId="0" borderId="26" xfId="2" applyNumberFormat="1" applyFont="1" applyBorder="1" applyAlignment="1">
      <alignment vertical="center"/>
    </xf>
    <xf numFmtId="164" fontId="10" fillId="2" borderId="26" xfId="2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horizontal="left" vertical="center" wrapText="1"/>
    </xf>
    <xf numFmtId="164" fontId="15" fillId="2" borderId="26" xfId="2" applyNumberFormat="1" applyFont="1" applyFill="1" applyBorder="1" applyAlignment="1">
      <alignment vertical="center"/>
    </xf>
    <xf numFmtId="0" fontId="21" fillId="0" borderId="13" xfId="4" applyFont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 readingOrder="1"/>
    </xf>
    <xf numFmtId="0" fontId="22" fillId="0" borderId="13" xfId="0" applyFont="1" applyBorder="1" applyAlignment="1">
      <alignment wrapText="1"/>
    </xf>
    <xf numFmtId="0" fontId="21" fillId="0" borderId="13" xfId="0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center" vertical="center" wrapText="1"/>
    </xf>
    <xf numFmtId="164" fontId="10" fillId="0" borderId="16" xfId="2" applyNumberFormat="1" applyFont="1" applyBorder="1" applyAlignment="1">
      <alignment horizontal="center" vertical="center" wrapText="1"/>
    </xf>
    <xf numFmtId="164" fontId="10" fillId="0" borderId="12" xfId="2" applyNumberFormat="1" applyFont="1" applyBorder="1" applyAlignment="1">
      <alignment vertical="center" wrapText="1"/>
    </xf>
    <xf numFmtId="164" fontId="20" fillId="0" borderId="13" xfId="0" applyNumberFormat="1" applyFont="1" applyBorder="1" applyAlignment="1">
      <alignment vertical="center" wrapText="1"/>
    </xf>
    <xf numFmtId="164" fontId="10" fillId="0" borderId="16" xfId="2" applyNumberFormat="1" applyFont="1" applyBorder="1" applyAlignment="1">
      <alignment vertical="center" wrapText="1"/>
    </xf>
    <xf numFmtId="0" fontId="14" fillId="0" borderId="17" xfId="2" applyFont="1" applyBorder="1"/>
    <xf numFmtId="0" fontId="14" fillId="0" borderId="17" xfId="2" applyFont="1" applyBorder="1" applyAlignment="1">
      <alignment horizontal="center"/>
    </xf>
    <xf numFmtId="164" fontId="10" fillId="2" borderId="13" xfId="2" applyNumberFormat="1" applyFont="1" applyFill="1" applyBorder="1" applyAlignment="1">
      <alignment vertical="center" wrapText="1"/>
    </xf>
    <xf numFmtId="0" fontId="10" fillId="0" borderId="16" xfId="2" applyFont="1" applyBorder="1"/>
    <xf numFmtId="0" fontId="23" fillId="2" borderId="13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wrapText="1"/>
    </xf>
    <xf numFmtId="164" fontId="10" fillId="2" borderId="13" xfId="2" applyNumberFormat="1" applyFont="1" applyFill="1" applyBorder="1" applyAlignment="1">
      <alignment horizontal="left" vertical="center" wrapText="1"/>
    </xf>
    <xf numFmtId="0" fontId="10" fillId="0" borderId="13" xfId="2" applyFont="1" applyBorder="1"/>
    <xf numFmtId="0" fontId="10" fillId="0" borderId="17" xfId="2" applyFont="1" applyBorder="1"/>
    <xf numFmtId="0" fontId="10" fillId="3" borderId="13" xfId="2" applyFont="1" applyFill="1" applyBorder="1"/>
    <xf numFmtId="0" fontId="10" fillId="3" borderId="16" xfId="2" applyFont="1" applyFill="1" applyBorder="1"/>
    <xf numFmtId="0" fontId="10" fillId="3" borderId="17" xfId="2" applyFont="1" applyFill="1" applyBorder="1"/>
    <xf numFmtId="0" fontId="10" fillId="2" borderId="13" xfId="2" applyFont="1" applyFill="1" applyBorder="1" applyAlignment="1">
      <alignment horizontal="left"/>
    </xf>
    <xf numFmtId="164" fontId="15" fillId="2" borderId="13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/>
    </xf>
    <xf numFmtId="164" fontId="10" fillId="0" borderId="19" xfId="2" applyNumberFormat="1" applyFont="1" applyBorder="1" applyAlignment="1">
      <alignment vertical="center"/>
    </xf>
    <xf numFmtId="164" fontId="10" fillId="2" borderId="19" xfId="2" applyNumberFormat="1" applyFont="1" applyFill="1" applyBorder="1" applyAlignment="1">
      <alignment vertical="center"/>
    </xf>
    <xf numFmtId="0" fontId="10" fillId="0" borderId="19" xfId="2" applyFont="1" applyBorder="1"/>
    <xf numFmtId="0" fontId="10" fillId="0" borderId="21" xfId="2" applyFont="1" applyBorder="1"/>
    <xf numFmtId="0" fontId="10" fillId="0" borderId="22" xfId="2" applyFont="1" applyBorder="1"/>
    <xf numFmtId="164" fontId="24" fillId="0" borderId="0" xfId="2" applyNumberFormat="1" applyFont="1"/>
    <xf numFmtId="0" fontId="3" fillId="0" borderId="0" xfId="2" applyFont="1" applyAlignment="1">
      <alignment horizontal="center"/>
    </xf>
    <xf numFmtId="164" fontId="3" fillId="0" borderId="0" xfId="2" applyNumberFormat="1" applyFont="1"/>
    <xf numFmtId="0" fontId="0" fillId="2" borderId="0" xfId="0" applyFill="1"/>
    <xf numFmtId="0" fontId="3" fillId="0" borderId="0" xfId="2" applyFont="1" applyAlignment="1">
      <alignment horizontal="center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0" fillId="0" borderId="12" xfId="2" applyNumberFormat="1" applyFont="1" applyBorder="1" applyAlignment="1">
      <alignment horizontal="center" vertical="center" wrapText="1"/>
    </xf>
    <xf numFmtId="164" fontId="10" fillId="0" borderId="15" xfId="2" applyNumberFormat="1" applyFont="1" applyBorder="1" applyAlignment="1">
      <alignment horizontal="center" vertical="center" wrapText="1"/>
    </xf>
    <xf numFmtId="164" fontId="12" fillId="3" borderId="20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164" fontId="10" fillId="3" borderId="25" xfId="2" applyNumberFormat="1" applyFont="1" applyFill="1" applyBorder="1" applyAlignment="1">
      <alignment horizontal="center" vertical="center"/>
    </xf>
    <xf numFmtId="164" fontId="10" fillId="3" borderId="24" xfId="2" applyNumberFormat="1" applyFont="1" applyFill="1" applyBorder="1" applyAlignment="1">
      <alignment horizontal="center" vertical="center"/>
    </xf>
    <xf numFmtId="164" fontId="10" fillId="3" borderId="26" xfId="2" applyNumberFormat="1" applyFont="1" applyFill="1" applyBorder="1" applyAlignment="1">
      <alignment horizontal="center" vertical="center"/>
    </xf>
    <xf numFmtId="164" fontId="10" fillId="0" borderId="29" xfId="2" applyNumberFormat="1" applyFont="1" applyBorder="1" applyAlignment="1">
      <alignment horizontal="center" vertical="center"/>
    </xf>
    <xf numFmtId="164" fontId="10" fillId="0" borderId="30" xfId="2" applyNumberFormat="1" applyFont="1" applyBorder="1" applyAlignment="1">
      <alignment horizontal="center" vertical="center"/>
    </xf>
    <xf numFmtId="164" fontId="10" fillId="0" borderId="31" xfId="2" applyNumberFormat="1" applyFont="1" applyBorder="1" applyAlignment="1">
      <alignment horizontal="center" vertical="center"/>
    </xf>
    <xf numFmtId="0" fontId="3" fillId="0" borderId="0" xfId="4" applyFont="1" applyAlignment="1">
      <alignment horizontal="left"/>
    </xf>
    <xf numFmtId="164" fontId="10" fillId="0" borderId="20" xfId="2" applyNumberFormat="1" applyFont="1" applyBorder="1" applyAlignment="1">
      <alignment horizontal="center" vertical="center" wrapText="1"/>
    </xf>
    <xf numFmtId="164" fontId="10" fillId="0" borderId="23" xfId="2" applyNumberFormat="1" applyFont="1" applyBorder="1" applyAlignment="1">
      <alignment vertical="center"/>
    </xf>
    <xf numFmtId="164" fontId="10" fillId="3" borderId="20" xfId="2" applyNumberFormat="1" applyFont="1" applyFill="1" applyBorder="1" applyAlignment="1">
      <alignment horizontal="center" vertical="center" textRotation="90" wrapText="1"/>
    </xf>
    <xf numFmtId="164" fontId="10" fillId="3" borderId="12" xfId="2" applyNumberFormat="1" applyFont="1" applyFill="1" applyBorder="1" applyAlignment="1">
      <alignment horizontal="center" vertical="center" textRotation="90" wrapText="1"/>
    </xf>
    <xf numFmtId="164" fontId="10" fillId="0" borderId="13" xfId="2" applyNumberFormat="1" applyFont="1" applyBorder="1" applyAlignment="1">
      <alignment horizontal="center" vertical="center" wrapText="1"/>
    </xf>
    <xf numFmtId="164" fontId="20" fillId="3" borderId="20" xfId="0" applyNumberFormat="1" applyFont="1" applyFill="1" applyBorder="1" applyAlignment="1">
      <alignment horizontal="center" vertical="center" wrapText="1"/>
    </xf>
    <xf numFmtId="164" fontId="20" fillId="3" borderId="12" xfId="0" applyNumberFormat="1" applyFont="1" applyFill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center" vertical="center" wrapText="1"/>
    </xf>
    <xf numFmtId="164" fontId="10" fillId="0" borderId="28" xfId="2" applyNumberFormat="1" applyFont="1" applyBorder="1" applyAlignment="1">
      <alignment vertical="center"/>
    </xf>
    <xf numFmtId="164" fontId="10" fillId="0" borderId="27" xfId="2" applyNumberFormat="1" applyFont="1" applyBorder="1" applyAlignment="1">
      <alignment vertical="center"/>
    </xf>
    <xf numFmtId="164" fontId="10" fillId="3" borderId="15" xfId="2" applyNumberFormat="1" applyFont="1" applyFill="1" applyBorder="1" applyAlignment="1">
      <alignment horizontal="center" vertical="center" textRotation="90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64" fontId="20" fillId="3" borderId="13" xfId="0" applyNumberFormat="1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textRotation="90" wrapText="1"/>
    </xf>
    <xf numFmtId="0" fontId="10" fillId="3" borderId="12" xfId="2" applyFont="1" applyFill="1" applyBorder="1" applyAlignment="1">
      <alignment horizontal="center" vertical="center" textRotation="90" wrapText="1"/>
    </xf>
    <xf numFmtId="0" fontId="9" fillId="0" borderId="20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23" xfId="2" applyFont="1" applyBorder="1" applyAlignment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3" borderId="7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</cellXfs>
  <cellStyles count="5">
    <cellStyle name="Comma [0]" xfId="1" builtinId="6"/>
    <cellStyle name="Comma [0] 3" xfId="3"/>
    <cellStyle name="Normal" xfId="0" builtinId="0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AN\Documents\RAPB%20TL%20SINGKAWANG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BDes"/>
      <sheetName val="RAB"/>
      <sheetName val="TAHAP"/>
      <sheetName val="Serbi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6">
          <cell r="J6">
            <v>928327000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1"/>
  <sheetViews>
    <sheetView tabSelected="1" topLeftCell="A37" workbookViewId="0">
      <selection activeCell="L58" sqref="L58"/>
    </sheetView>
  </sheetViews>
  <sheetFormatPr defaultRowHeight="15" x14ac:dyDescent="0.25"/>
  <cols>
    <col min="1" max="1" width="4.42578125" customWidth="1"/>
    <col min="2" max="2" width="7.85546875" customWidth="1"/>
    <col min="3" max="3" width="3" customWidth="1"/>
    <col min="4" max="4" width="10.140625" customWidth="1"/>
    <col min="5" max="5" width="17.140625" customWidth="1"/>
    <col min="6" max="6" width="12.7109375" customWidth="1"/>
    <col min="7" max="7" width="6.28515625" customWidth="1"/>
    <col min="8" max="8" width="12" customWidth="1"/>
    <col min="9" max="9" width="11.42578125" customWidth="1"/>
    <col min="10" max="10" width="12" customWidth="1"/>
    <col min="11" max="11" width="11" customWidth="1"/>
    <col min="12" max="12" width="11.5703125" customWidth="1"/>
    <col min="13" max="14" width="11.140625" customWidth="1"/>
    <col min="15" max="15" width="12.42578125" style="107" customWidth="1"/>
    <col min="16" max="16" width="11.42578125" style="107" customWidth="1"/>
    <col min="17" max="17" width="11.7109375" customWidth="1"/>
    <col min="19" max="19" width="3.85546875" customWidth="1"/>
    <col min="20" max="20" width="4.85546875" customWidth="1"/>
    <col min="21" max="21" width="5.85546875" customWidth="1"/>
  </cols>
  <sheetData>
    <row r="1" spans="1:21" ht="15.75" x14ac:dyDescent="0.25">
      <c r="A1" s="1"/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4"/>
      <c r="P1" s="4"/>
      <c r="Q1" s="3"/>
      <c r="R1" s="1"/>
      <c r="S1" s="1"/>
      <c r="T1" s="1"/>
      <c r="U1" s="1"/>
    </row>
    <row r="2" spans="1:21" ht="15.7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ht="15.75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15.75" x14ac:dyDescent="0.25">
      <c r="A4" s="1" t="s">
        <v>2</v>
      </c>
      <c r="B4" s="1"/>
      <c r="C4" s="5" t="s">
        <v>3</v>
      </c>
      <c r="D4" s="1"/>
      <c r="E4" s="1"/>
      <c r="F4" s="1"/>
      <c r="G4" s="1"/>
      <c r="H4" s="1"/>
      <c r="I4" s="3"/>
      <c r="J4" s="3"/>
      <c r="K4" s="3"/>
      <c r="L4" s="3"/>
      <c r="M4" s="3"/>
      <c r="N4" s="3"/>
      <c r="O4" s="4"/>
      <c r="P4" s="4"/>
      <c r="Q4" s="3"/>
      <c r="R4" s="1"/>
      <c r="S4" s="1"/>
      <c r="T4" s="1"/>
      <c r="U4" s="1"/>
    </row>
    <row r="5" spans="1:21" ht="15.75" x14ac:dyDescent="0.25">
      <c r="A5" s="6" t="s">
        <v>4</v>
      </c>
      <c r="B5" s="7"/>
      <c r="C5" s="5" t="s">
        <v>5</v>
      </c>
      <c r="D5" s="8"/>
      <c r="E5" s="1"/>
      <c r="F5" s="1"/>
      <c r="G5" s="1"/>
      <c r="H5" s="1"/>
      <c r="I5" s="3"/>
      <c r="J5" s="3"/>
      <c r="K5" s="3"/>
      <c r="L5" s="3"/>
      <c r="M5" s="3"/>
      <c r="N5" s="3"/>
      <c r="O5" s="4"/>
      <c r="P5" s="4"/>
      <c r="Q5" s="3"/>
      <c r="R5" s="1"/>
      <c r="S5" s="1"/>
      <c r="T5" s="1"/>
      <c r="U5" s="1"/>
    </row>
    <row r="6" spans="1:21" ht="15.75" x14ac:dyDescent="0.25">
      <c r="A6" s="6" t="s">
        <v>6</v>
      </c>
      <c r="B6" s="7"/>
      <c r="C6" s="5" t="s">
        <v>7</v>
      </c>
      <c r="D6" s="8"/>
      <c r="E6" s="1"/>
      <c r="F6" s="1"/>
      <c r="G6" s="1"/>
      <c r="H6" s="1"/>
      <c r="I6" s="9"/>
      <c r="J6" s="3"/>
      <c r="K6" s="3"/>
      <c r="L6" s="3"/>
      <c r="M6" s="3"/>
      <c r="N6" s="3"/>
      <c r="O6" s="4"/>
      <c r="P6" s="4"/>
      <c r="Q6" s="10"/>
      <c r="R6" s="1"/>
      <c r="S6" s="1"/>
      <c r="T6" s="1"/>
      <c r="U6" s="1"/>
    </row>
    <row r="7" spans="1:21" ht="15.75" x14ac:dyDescent="0.25">
      <c r="A7" s="6" t="s">
        <v>8</v>
      </c>
      <c r="B7" s="7"/>
      <c r="C7" s="5" t="s">
        <v>9</v>
      </c>
      <c r="D7" s="8"/>
      <c r="E7" s="1"/>
      <c r="F7" s="1"/>
      <c r="G7" s="1"/>
      <c r="H7" s="1"/>
      <c r="I7" s="9"/>
      <c r="J7" s="9"/>
      <c r="K7" s="3"/>
      <c r="L7" s="3"/>
      <c r="M7" s="3"/>
      <c r="N7" s="3"/>
      <c r="O7" s="4"/>
      <c r="P7" s="4"/>
      <c r="Q7" s="10"/>
      <c r="R7" s="1"/>
      <c r="S7" s="1"/>
      <c r="T7" s="1"/>
      <c r="U7" s="1"/>
    </row>
    <row r="8" spans="1:21" ht="16.5" thickBot="1" x14ac:dyDescent="0.3">
      <c r="A8" s="1"/>
      <c r="B8" s="1"/>
      <c r="C8" s="2"/>
      <c r="D8" s="1"/>
      <c r="E8" s="1"/>
      <c r="F8" s="1"/>
      <c r="G8" s="1"/>
      <c r="H8" s="1"/>
      <c r="I8" s="3"/>
      <c r="J8" s="3"/>
      <c r="K8" s="3"/>
      <c r="L8" s="3"/>
      <c r="M8" s="3"/>
      <c r="N8" s="3"/>
      <c r="O8" s="4"/>
      <c r="P8" s="4"/>
      <c r="Q8" s="3"/>
      <c r="R8" s="1"/>
      <c r="S8" s="1"/>
      <c r="T8" s="1"/>
      <c r="U8" s="1"/>
    </row>
    <row r="9" spans="1:21" ht="15" customHeight="1" x14ac:dyDescent="0.25">
      <c r="A9" s="152" t="s">
        <v>10</v>
      </c>
      <c r="B9" s="154" t="s">
        <v>11</v>
      </c>
      <c r="C9" s="155"/>
      <c r="D9" s="155"/>
      <c r="E9" s="156"/>
      <c r="F9" s="160" t="s">
        <v>12</v>
      </c>
      <c r="G9" s="163" t="s">
        <v>13</v>
      </c>
      <c r="H9" s="163" t="s">
        <v>14</v>
      </c>
      <c r="I9" s="154" t="s">
        <v>15</v>
      </c>
      <c r="J9" s="165"/>
      <c r="K9" s="165"/>
      <c r="L9" s="165"/>
      <c r="M9" s="165"/>
      <c r="N9" s="165"/>
      <c r="O9" s="165"/>
      <c r="P9" s="166"/>
      <c r="Q9" s="154" t="s">
        <v>16</v>
      </c>
      <c r="R9" s="156"/>
      <c r="S9" s="154" t="s">
        <v>17</v>
      </c>
      <c r="T9" s="155"/>
      <c r="U9" s="170"/>
    </row>
    <row r="10" spans="1:21" ht="15" customHeight="1" x14ac:dyDescent="0.25">
      <c r="A10" s="153"/>
      <c r="B10" s="157"/>
      <c r="C10" s="158"/>
      <c r="D10" s="158"/>
      <c r="E10" s="159"/>
      <c r="F10" s="161"/>
      <c r="G10" s="164"/>
      <c r="H10" s="164"/>
      <c r="I10" s="167"/>
      <c r="J10" s="168"/>
      <c r="K10" s="168"/>
      <c r="L10" s="168"/>
      <c r="M10" s="168"/>
      <c r="N10" s="168"/>
      <c r="O10" s="168"/>
      <c r="P10" s="169"/>
      <c r="Q10" s="157"/>
      <c r="R10" s="159"/>
      <c r="S10" s="157"/>
      <c r="T10" s="158"/>
      <c r="U10" s="171"/>
    </row>
    <row r="11" spans="1:21" ht="78" customHeight="1" x14ac:dyDescent="0.25">
      <c r="A11" s="153"/>
      <c r="B11" s="11" t="s">
        <v>18</v>
      </c>
      <c r="C11" s="11"/>
      <c r="D11" s="11" t="s">
        <v>19</v>
      </c>
      <c r="E11" s="11" t="s">
        <v>20</v>
      </c>
      <c r="F11" s="162"/>
      <c r="G11" s="164"/>
      <c r="H11" s="164"/>
      <c r="I11" s="11" t="s">
        <v>21</v>
      </c>
      <c r="J11" s="11" t="s">
        <v>22</v>
      </c>
      <c r="K11" s="11" t="s">
        <v>23</v>
      </c>
      <c r="L11" s="11" t="s">
        <v>24</v>
      </c>
      <c r="M11" s="11" t="s">
        <v>25</v>
      </c>
      <c r="N11" s="11" t="s">
        <v>26</v>
      </c>
      <c r="O11" s="12" t="s">
        <v>27</v>
      </c>
      <c r="P11" s="13" t="s">
        <v>28</v>
      </c>
      <c r="Q11" s="14" t="s">
        <v>29</v>
      </c>
      <c r="R11" s="14" t="s">
        <v>30</v>
      </c>
      <c r="S11" s="15" t="s">
        <v>31</v>
      </c>
      <c r="T11" s="15" t="s">
        <v>32</v>
      </c>
      <c r="U11" s="16" t="s">
        <v>33</v>
      </c>
    </row>
    <row r="12" spans="1:21" ht="16.5" thickBot="1" x14ac:dyDescent="0.3">
      <c r="A12" s="17" t="s">
        <v>34</v>
      </c>
      <c r="B12" s="18" t="s">
        <v>35</v>
      </c>
      <c r="C12" s="19" t="s">
        <v>36</v>
      </c>
      <c r="D12" s="19" t="s">
        <v>37</v>
      </c>
      <c r="E12" s="18" t="s">
        <v>38</v>
      </c>
      <c r="F12" s="18" t="s">
        <v>39</v>
      </c>
      <c r="G12" s="18" t="s">
        <v>40</v>
      </c>
      <c r="H12" s="18" t="s">
        <v>41</v>
      </c>
      <c r="I12" s="18" t="s">
        <v>42</v>
      </c>
      <c r="J12" s="18" t="s">
        <v>43</v>
      </c>
      <c r="K12" s="18" t="s">
        <v>44</v>
      </c>
      <c r="L12" s="18" t="s">
        <v>45</v>
      </c>
      <c r="M12" s="18" t="s">
        <v>46</v>
      </c>
      <c r="N12" s="18" t="s">
        <v>47</v>
      </c>
      <c r="O12" s="20"/>
      <c r="P12" s="21"/>
      <c r="Q12" s="18" t="s">
        <v>48</v>
      </c>
      <c r="R12" s="18" t="s">
        <v>49</v>
      </c>
      <c r="S12" s="22" t="s">
        <v>50</v>
      </c>
      <c r="T12" s="22" t="s">
        <v>51</v>
      </c>
      <c r="U12" s="23" t="s">
        <v>52</v>
      </c>
    </row>
    <row r="13" spans="1:21" ht="22.5" customHeight="1" x14ac:dyDescent="0.25">
      <c r="A13" s="24"/>
      <c r="B13" s="144" t="s">
        <v>53</v>
      </c>
      <c r="C13" s="146" t="s">
        <v>34</v>
      </c>
      <c r="D13" s="140" t="s">
        <v>54</v>
      </c>
      <c r="E13" s="25" t="s">
        <v>55</v>
      </c>
      <c r="F13" s="26" t="s">
        <v>56</v>
      </c>
      <c r="G13" s="26" t="s">
        <v>57</v>
      </c>
      <c r="H13" s="27" t="s">
        <v>58</v>
      </c>
      <c r="I13" s="28">
        <v>165000000</v>
      </c>
      <c r="J13" s="29">
        <v>173000000</v>
      </c>
      <c r="K13" s="29">
        <v>180000000</v>
      </c>
      <c r="L13" s="29">
        <v>239000000</v>
      </c>
      <c r="M13" s="29">
        <v>265000000</v>
      </c>
      <c r="N13" s="29">
        <v>290000000</v>
      </c>
      <c r="O13" s="30">
        <v>298000000</v>
      </c>
      <c r="P13" s="31">
        <v>298000000</v>
      </c>
      <c r="Q13" s="32">
        <f>I13+J13+K13+L13+M13+N13+O13+P13</f>
        <v>1908000000</v>
      </c>
      <c r="R13" s="33" t="s">
        <v>59</v>
      </c>
      <c r="S13" s="34" t="s">
        <v>60</v>
      </c>
      <c r="T13" s="35"/>
      <c r="U13" s="36"/>
    </row>
    <row r="14" spans="1:21" ht="22.5" customHeight="1" x14ac:dyDescent="0.25">
      <c r="A14" s="24"/>
      <c r="B14" s="145"/>
      <c r="C14" s="147"/>
      <c r="D14" s="140"/>
      <c r="E14" s="25" t="s">
        <v>61</v>
      </c>
      <c r="F14" s="26" t="s">
        <v>56</v>
      </c>
      <c r="G14" s="26" t="s">
        <v>57</v>
      </c>
      <c r="H14" s="27" t="s">
        <v>58</v>
      </c>
      <c r="I14" s="28">
        <v>8000000</v>
      </c>
      <c r="J14" s="28">
        <v>8000000</v>
      </c>
      <c r="K14" s="28">
        <v>8000000</v>
      </c>
      <c r="L14" s="28">
        <v>8000000</v>
      </c>
      <c r="M14" s="28">
        <v>8000000</v>
      </c>
      <c r="N14" s="28">
        <v>8000000</v>
      </c>
      <c r="O14" s="28">
        <v>10000000</v>
      </c>
      <c r="P14" s="31">
        <v>10000000</v>
      </c>
      <c r="Q14" s="32">
        <f>I14+J14+K14+L14+M14+N14+O14+P14</f>
        <v>68000000</v>
      </c>
      <c r="R14" s="33"/>
      <c r="S14" s="34"/>
      <c r="T14" s="35"/>
      <c r="U14" s="36"/>
    </row>
    <row r="15" spans="1:21" ht="45" x14ac:dyDescent="0.25">
      <c r="A15" s="24"/>
      <c r="B15" s="145"/>
      <c r="C15" s="147"/>
      <c r="D15" s="140"/>
      <c r="E15" s="25" t="s">
        <v>62</v>
      </c>
      <c r="F15" s="26" t="s">
        <v>56</v>
      </c>
      <c r="G15" s="26" t="s">
        <v>63</v>
      </c>
      <c r="H15" s="27" t="s">
        <v>58</v>
      </c>
      <c r="I15" s="28">
        <v>43500000</v>
      </c>
      <c r="J15" s="29">
        <v>91200000</v>
      </c>
      <c r="K15" s="29">
        <v>135000000</v>
      </c>
      <c r="L15" s="29">
        <v>150000000</v>
      </c>
      <c r="M15" s="29">
        <v>150000000</v>
      </c>
      <c r="N15" s="29">
        <v>150000000</v>
      </c>
      <c r="O15" s="30">
        <v>150000000</v>
      </c>
      <c r="P15" s="31">
        <v>150000000</v>
      </c>
      <c r="Q15" s="32">
        <f>I15+J15+K15+L15+M15+N15+O15+P15</f>
        <v>1019700000</v>
      </c>
      <c r="R15" s="33" t="s">
        <v>59</v>
      </c>
      <c r="S15" s="34" t="s">
        <v>60</v>
      </c>
      <c r="T15" s="35"/>
      <c r="U15" s="36"/>
    </row>
    <row r="16" spans="1:21" ht="33.75" x14ac:dyDescent="0.25">
      <c r="A16" s="24"/>
      <c r="B16" s="145"/>
      <c r="C16" s="147"/>
      <c r="D16" s="140"/>
      <c r="E16" s="25" t="s">
        <v>64</v>
      </c>
      <c r="F16" s="26" t="s">
        <v>56</v>
      </c>
      <c r="G16" s="26" t="s">
        <v>65</v>
      </c>
      <c r="H16" s="27" t="s">
        <v>66</v>
      </c>
      <c r="I16" s="28">
        <v>72000000</v>
      </c>
      <c r="J16" s="29">
        <v>96000000</v>
      </c>
      <c r="K16" s="29">
        <v>114000000</v>
      </c>
      <c r="L16" s="29">
        <v>146000000</v>
      </c>
      <c r="M16" s="29">
        <v>146000000</v>
      </c>
      <c r="N16" s="29">
        <v>146000000</v>
      </c>
      <c r="O16" s="30">
        <v>40000000000</v>
      </c>
      <c r="P16" s="31">
        <v>400000000</v>
      </c>
      <c r="Q16" s="32">
        <f>I16+J16+K16+L16+M16+N16+O16+P16</f>
        <v>41120000000</v>
      </c>
      <c r="R16" s="33" t="s">
        <v>59</v>
      </c>
      <c r="S16" s="34" t="s">
        <v>60</v>
      </c>
      <c r="T16" s="35"/>
      <c r="U16" s="36"/>
    </row>
    <row r="17" spans="1:21" ht="33.75" x14ac:dyDescent="0.25">
      <c r="A17" s="24"/>
      <c r="B17" s="145"/>
      <c r="C17" s="148"/>
      <c r="D17" s="140"/>
      <c r="E17" s="25" t="s">
        <v>67</v>
      </c>
      <c r="F17" s="26" t="s">
        <v>56</v>
      </c>
      <c r="G17" s="26" t="s">
        <v>68</v>
      </c>
      <c r="H17" s="27" t="s">
        <v>69</v>
      </c>
      <c r="I17" s="28">
        <v>53400000</v>
      </c>
      <c r="J17" s="29">
        <v>55400000</v>
      </c>
      <c r="K17" s="29">
        <v>59500000</v>
      </c>
      <c r="L17" s="29">
        <v>64000000</v>
      </c>
      <c r="M17" s="29">
        <v>64000000</v>
      </c>
      <c r="N17" s="29">
        <v>64000000</v>
      </c>
      <c r="O17" s="30">
        <v>68000000</v>
      </c>
      <c r="P17" s="31">
        <v>68000000</v>
      </c>
      <c r="Q17" s="32">
        <f>I17+J17+K17+L17+M17+N17+O17+P17</f>
        <v>496300000</v>
      </c>
      <c r="R17" s="33" t="s">
        <v>59</v>
      </c>
      <c r="S17" s="34" t="s">
        <v>60</v>
      </c>
      <c r="T17" s="35"/>
      <c r="U17" s="36"/>
    </row>
    <row r="18" spans="1:21" ht="45" x14ac:dyDescent="0.25">
      <c r="A18" s="24"/>
      <c r="B18" s="145"/>
      <c r="C18" s="141" t="s">
        <v>35</v>
      </c>
      <c r="D18" s="137" t="s">
        <v>70</v>
      </c>
      <c r="E18" s="25" t="s">
        <v>71</v>
      </c>
      <c r="F18" s="26" t="s">
        <v>56</v>
      </c>
      <c r="G18" s="26" t="s">
        <v>72</v>
      </c>
      <c r="H18" s="27" t="s">
        <v>58</v>
      </c>
      <c r="I18" s="29">
        <v>10000000</v>
      </c>
      <c r="J18" s="29">
        <v>10000000</v>
      </c>
      <c r="K18" s="29">
        <v>10000000</v>
      </c>
      <c r="L18" s="29">
        <v>10000000</v>
      </c>
      <c r="M18" s="29">
        <v>10000000</v>
      </c>
      <c r="N18" s="29">
        <v>10000000</v>
      </c>
      <c r="O18" s="30">
        <v>15000000</v>
      </c>
      <c r="P18" s="31">
        <v>15000000</v>
      </c>
      <c r="Q18" s="32">
        <f>I18+J18+K18+L18+M18+N18+O18+P18</f>
        <v>90000000</v>
      </c>
      <c r="R18" s="33" t="s">
        <v>59</v>
      </c>
      <c r="S18" s="34" t="s">
        <v>60</v>
      </c>
      <c r="T18" s="35"/>
      <c r="U18" s="36"/>
    </row>
    <row r="19" spans="1:21" ht="48" customHeight="1" x14ac:dyDescent="0.25">
      <c r="A19" s="24"/>
      <c r="B19" s="145"/>
      <c r="C19" s="136"/>
      <c r="D19" s="150"/>
      <c r="E19" s="25" t="s">
        <v>73</v>
      </c>
      <c r="F19" s="26" t="s">
        <v>56</v>
      </c>
      <c r="G19" s="26" t="s">
        <v>74</v>
      </c>
      <c r="H19" s="27" t="s">
        <v>75</v>
      </c>
      <c r="I19" s="28">
        <v>4000000</v>
      </c>
      <c r="J19" s="28">
        <v>4000000</v>
      </c>
      <c r="K19" s="28">
        <v>4000000</v>
      </c>
      <c r="L19" s="28">
        <v>4000000</v>
      </c>
      <c r="M19" s="28">
        <v>4000000</v>
      </c>
      <c r="N19" s="28">
        <v>4000000</v>
      </c>
      <c r="O19" s="28"/>
      <c r="P19" s="31">
        <v>5000000</v>
      </c>
      <c r="Q19" s="32">
        <f>I19+J19+K19+L19+M19+N19+O19+P19</f>
        <v>29000000</v>
      </c>
      <c r="R19" s="33" t="s">
        <v>59</v>
      </c>
      <c r="S19" s="34" t="s">
        <v>60</v>
      </c>
      <c r="T19" s="35"/>
      <c r="U19" s="36"/>
    </row>
    <row r="20" spans="1:21" ht="63" customHeight="1" x14ac:dyDescent="0.25">
      <c r="A20" s="24"/>
      <c r="B20" s="145"/>
      <c r="C20" s="136"/>
      <c r="D20" s="150"/>
      <c r="E20" s="25" t="s">
        <v>76</v>
      </c>
      <c r="F20" s="26" t="s">
        <v>56</v>
      </c>
      <c r="G20" s="26" t="s">
        <v>74</v>
      </c>
      <c r="H20" s="27" t="s">
        <v>77</v>
      </c>
      <c r="I20" s="28">
        <v>4400000</v>
      </c>
      <c r="J20" s="29"/>
      <c r="K20" s="29">
        <v>4800000</v>
      </c>
      <c r="L20" s="29"/>
      <c r="M20" s="29"/>
      <c r="N20" s="29">
        <v>10000000</v>
      </c>
      <c r="O20" s="30"/>
      <c r="P20" s="31">
        <v>15000000</v>
      </c>
      <c r="Q20" s="32">
        <f>I20+J20+K20+L20+M20+N20+O20+P20</f>
        <v>34200000</v>
      </c>
      <c r="R20" s="33" t="s">
        <v>59</v>
      </c>
      <c r="S20" s="34" t="s">
        <v>60</v>
      </c>
      <c r="T20" s="35"/>
      <c r="U20" s="36"/>
    </row>
    <row r="21" spans="1:21" ht="22.5" x14ac:dyDescent="0.25">
      <c r="A21" s="24"/>
      <c r="B21" s="145"/>
      <c r="C21" s="136"/>
      <c r="D21" s="150"/>
      <c r="E21" s="37" t="s">
        <v>78</v>
      </c>
      <c r="F21" s="38" t="s">
        <v>56</v>
      </c>
      <c r="G21" s="38" t="s">
        <v>74</v>
      </c>
      <c r="H21" s="39" t="s">
        <v>79</v>
      </c>
      <c r="I21" s="28"/>
      <c r="J21" s="29">
        <v>6000000</v>
      </c>
      <c r="K21" s="29"/>
      <c r="L21" s="29"/>
      <c r="M21" s="29"/>
      <c r="N21" s="29"/>
      <c r="O21" s="30">
        <v>10000000</v>
      </c>
      <c r="P21" s="31"/>
      <c r="Q21" s="32">
        <f>I21+J21+K21+L21+M21+N21+O21+P21</f>
        <v>16000000</v>
      </c>
      <c r="R21" s="33" t="s">
        <v>59</v>
      </c>
      <c r="S21" s="34" t="s">
        <v>60</v>
      </c>
      <c r="T21" s="35"/>
      <c r="U21" s="36"/>
    </row>
    <row r="22" spans="1:21" ht="15.75" x14ac:dyDescent="0.25">
      <c r="A22" s="24"/>
      <c r="B22" s="145"/>
      <c r="C22" s="136"/>
      <c r="D22" s="150"/>
      <c r="E22" s="25" t="s">
        <v>80</v>
      </c>
      <c r="F22" s="26" t="s">
        <v>56</v>
      </c>
      <c r="G22" s="26" t="s">
        <v>81</v>
      </c>
      <c r="H22" s="40" t="s">
        <v>82</v>
      </c>
      <c r="I22" s="41">
        <v>5000000</v>
      </c>
      <c r="J22" s="42">
        <v>10000000</v>
      </c>
      <c r="K22" s="42">
        <v>15000000</v>
      </c>
      <c r="L22" s="42">
        <v>17000000</v>
      </c>
      <c r="M22" s="42">
        <v>17000000</v>
      </c>
      <c r="N22" s="42">
        <v>17000000</v>
      </c>
      <c r="O22" s="43">
        <v>25000000</v>
      </c>
      <c r="P22" s="31">
        <v>25000000</v>
      </c>
      <c r="Q22" s="32">
        <f>I22+J22+K22+L22+M22+N22+O22+P22</f>
        <v>131000000</v>
      </c>
      <c r="R22" s="33" t="s">
        <v>59</v>
      </c>
      <c r="S22" s="34" t="s">
        <v>60</v>
      </c>
      <c r="T22" s="35"/>
      <c r="U22" s="36"/>
    </row>
    <row r="23" spans="1:21" ht="15.75" x14ac:dyDescent="0.25">
      <c r="A23" s="24"/>
      <c r="B23" s="145"/>
      <c r="C23" s="136"/>
      <c r="D23" s="150"/>
      <c r="E23" s="25" t="s">
        <v>83</v>
      </c>
      <c r="F23" s="26" t="s">
        <v>56</v>
      </c>
      <c r="G23" s="26" t="s">
        <v>84</v>
      </c>
      <c r="H23" s="40" t="s">
        <v>85</v>
      </c>
      <c r="I23" s="41"/>
      <c r="J23" s="42"/>
      <c r="K23" s="42"/>
      <c r="L23" s="42"/>
      <c r="M23" s="42"/>
      <c r="N23" s="42"/>
      <c r="O23" s="43">
        <v>20000000</v>
      </c>
      <c r="P23" s="31"/>
      <c r="Q23" s="32">
        <f>I23+J23+K23+L23+M23+N23+O23+P23</f>
        <v>20000000</v>
      </c>
      <c r="R23" s="33" t="s">
        <v>59</v>
      </c>
      <c r="S23" s="34"/>
      <c r="T23" s="35"/>
      <c r="U23" s="36"/>
    </row>
    <row r="24" spans="1:21" ht="22.5" x14ac:dyDescent="0.25">
      <c r="A24" s="24"/>
      <c r="B24" s="145"/>
      <c r="C24" s="136"/>
      <c r="D24" s="150"/>
      <c r="E24" s="25" t="s">
        <v>86</v>
      </c>
      <c r="F24" s="26" t="s">
        <v>56</v>
      </c>
      <c r="G24" s="26" t="s">
        <v>84</v>
      </c>
      <c r="H24" s="40" t="s">
        <v>87</v>
      </c>
      <c r="I24" s="41"/>
      <c r="J24" s="42"/>
      <c r="K24" s="42"/>
      <c r="L24" s="42"/>
      <c r="M24" s="42"/>
      <c r="N24" s="42">
        <v>30000000</v>
      </c>
      <c r="O24" s="43"/>
      <c r="P24" s="31">
        <v>40000000</v>
      </c>
      <c r="Q24" s="32">
        <f>I24+J24+K24+L24+M24+N24+O24+P24</f>
        <v>70000000</v>
      </c>
      <c r="R24" s="33" t="s">
        <v>59</v>
      </c>
      <c r="S24" s="34"/>
      <c r="T24" s="35"/>
      <c r="U24" s="36"/>
    </row>
    <row r="25" spans="1:21" ht="22.5" x14ac:dyDescent="0.25">
      <c r="A25" s="24"/>
      <c r="B25" s="145"/>
      <c r="C25" s="136"/>
      <c r="D25" s="150"/>
      <c r="E25" s="25" t="s">
        <v>88</v>
      </c>
      <c r="F25" s="26" t="s">
        <v>56</v>
      </c>
      <c r="G25" s="26" t="s">
        <v>89</v>
      </c>
      <c r="H25" s="40" t="s">
        <v>90</v>
      </c>
      <c r="I25" s="41">
        <v>4000000</v>
      </c>
      <c r="J25" s="42">
        <v>5000000</v>
      </c>
      <c r="K25" s="42">
        <v>5000000</v>
      </c>
      <c r="L25" s="42">
        <v>5000000</v>
      </c>
      <c r="M25" s="42">
        <v>5000000</v>
      </c>
      <c r="N25" s="42">
        <v>5000000</v>
      </c>
      <c r="O25" s="43">
        <v>10000000</v>
      </c>
      <c r="P25" s="31">
        <v>10000000</v>
      </c>
      <c r="Q25" s="32">
        <f>I25+J25+K25+L25+M25+N25+O25+P25</f>
        <v>49000000</v>
      </c>
      <c r="R25" s="33" t="s">
        <v>59</v>
      </c>
      <c r="S25" s="34" t="s">
        <v>60</v>
      </c>
      <c r="T25" s="35"/>
      <c r="U25" s="36"/>
    </row>
    <row r="26" spans="1:21" ht="22.5" x14ac:dyDescent="0.25">
      <c r="A26" s="24"/>
      <c r="B26" s="145"/>
      <c r="C26" s="136"/>
      <c r="D26" s="150"/>
      <c r="E26" s="25" t="s">
        <v>91</v>
      </c>
      <c r="F26" s="26" t="s">
        <v>56</v>
      </c>
      <c r="G26" s="26" t="s">
        <v>92</v>
      </c>
      <c r="H26" s="40" t="s">
        <v>90</v>
      </c>
      <c r="I26" s="41">
        <v>55000000</v>
      </c>
      <c r="J26" s="42">
        <v>50000000</v>
      </c>
      <c r="K26" s="42">
        <v>60000000</v>
      </c>
      <c r="L26" s="44"/>
      <c r="M26" s="44"/>
      <c r="N26" s="44"/>
      <c r="O26" s="45">
        <v>50000000</v>
      </c>
      <c r="P26" s="31"/>
      <c r="Q26" s="32">
        <f>I26+J26+K26+L26+M26+N26+O26+P26</f>
        <v>215000000</v>
      </c>
      <c r="R26" s="33" t="s">
        <v>59</v>
      </c>
      <c r="S26" s="34" t="s">
        <v>60</v>
      </c>
      <c r="T26" s="35"/>
      <c r="U26" s="36"/>
    </row>
    <row r="27" spans="1:21" ht="33.75" x14ac:dyDescent="0.25">
      <c r="A27" s="24"/>
      <c r="B27" s="145"/>
      <c r="C27" s="136"/>
      <c r="D27" s="150"/>
      <c r="E27" s="25" t="s">
        <v>93</v>
      </c>
      <c r="F27" s="26" t="s">
        <v>56</v>
      </c>
      <c r="G27" s="26" t="s">
        <v>94</v>
      </c>
      <c r="H27" s="40" t="s">
        <v>95</v>
      </c>
      <c r="I27" s="41">
        <v>1500000</v>
      </c>
      <c r="J27" s="42"/>
      <c r="K27" s="42"/>
      <c r="L27" s="42"/>
      <c r="M27" s="42"/>
      <c r="N27" s="42"/>
      <c r="O27" s="43">
        <v>15000000</v>
      </c>
      <c r="P27" s="31"/>
      <c r="Q27" s="32">
        <f>I27+J27+K27+L27+M27+N27+O27+P27</f>
        <v>16500000</v>
      </c>
      <c r="R27" s="33" t="s">
        <v>59</v>
      </c>
      <c r="S27" s="34" t="s">
        <v>60</v>
      </c>
      <c r="T27" s="35"/>
      <c r="U27" s="36"/>
    </row>
    <row r="28" spans="1:21" ht="33.75" x14ac:dyDescent="0.25">
      <c r="A28" s="24"/>
      <c r="B28" s="145"/>
      <c r="C28" s="136"/>
      <c r="D28" s="150"/>
      <c r="E28" s="25" t="s">
        <v>96</v>
      </c>
      <c r="F28" s="26" t="s">
        <v>56</v>
      </c>
      <c r="G28" s="26" t="s">
        <v>97</v>
      </c>
      <c r="H28" s="40" t="s">
        <v>95</v>
      </c>
      <c r="I28" s="41">
        <v>2000000</v>
      </c>
      <c r="J28" s="42">
        <v>2000000</v>
      </c>
      <c r="K28" s="42">
        <v>2000000</v>
      </c>
      <c r="L28" s="42">
        <v>2000000</v>
      </c>
      <c r="M28" s="42">
        <v>2000000</v>
      </c>
      <c r="N28" s="42">
        <v>2000000</v>
      </c>
      <c r="O28" s="43">
        <v>2500000</v>
      </c>
      <c r="P28" s="31">
        <v>2500000</v>
      </c>
      <c r="Q28" s="32">
        <f>I28+J28+K28+L28+M28+N28+O28+P28</f>
        <v>17000000</v>
      </c>
      <c r="R28" s="33" t="s">
        <v>59</v>
      </c>
      <c r="S28" s="34" t="s">
        <v>60</v>
      </c>
      <c r="T28" s="35"/>
      <c r="U28" s="36"/>
    </row>
    <row r="29" spans="1:21" ht="33.75" x14ac:dyDescent="0.25">
      <c r="A29" s="24"/>
      <c r="B29" s="145"/>
      <c r="C29" s="136"/>
      <c r="D29" s="150"/>
      <c r="E29" s="25" t="s">
        <v>98</v>
      </c>
      <c r="F29" s="26" t="s">
        <v>56</v>
      </c>
      <c r="G29" s="26" t="s">
        <v>99</v>
      </c>
      <c r="H29" s="40" t="s">
        <v>100</v>
      </c>
      <c r="I29" s="41">
        <v>1200000</v>
      </c>
      <c r="J29" s="42">
        <v>1200000</v>
      </c>
      <c r="K29" s="42">
        <v>1200000</v>
      </c>
      <c r="L29" s="42">
        <v>1200000</v>
      </c>
      <c r="M29" s="42">
        <v>1200000</v>
      </c>
      <c r="N29" s="42">
        <v>1200000</v>
      </c>
      <c r="O29" s="43">
        <v>2500000</v>
      </c>
      <c r="P29" s="31">
        <v>25000000</v>
      </c>
      <c r="Q29" s="32">
        <f>I29+J29+K29+L29+M29+N29+O29+P29</f>
        <v>34700000</v>
      </c>
      <c r="R29" s="33" t="s">
        <v>59</v>
      </c>
      <c r="S29" s="34" t="s">
        <v>60</v>
      </c>
      <c r="T29" s="35"/>
      <c r="U29" s="36"/>
    </row>
    <row r="30" spans="1:21" ht="33.75" x14ac:dyDescent="0.25">
      <c r="A30" s="24"/>
      <c r="B30" s="145"/>
      <c r="C30" s="136"/>
      <c r="D30" s="150"/>
      <c r="E30" s="25" t="s">
        <v>101</v>
      </c>
      <c r="F30" s="26" t="s">
        <v>56</v>
      </c>
      <c r="G30" s="26" t="s">
        <v>84</v>
      </c>
      <c r="H30" s="40" t="s">
        <v>100</v>
      </c>
      <c r="I30" s="41"/>
      <c r="J30" s="42"/>
      <c r="K30" s="42"/>
      <c r="L30" s="42">
        <v>60000000</v>
      </c>
      <c r="M30" s="42"/>
      <c r="N30" s="42"/>
      <c r="O30" s="43"/>
      <c r="P30" s="31"/>
      <c r="Q30" s="32">
        <f>I30+J30+K30+L30+M30+N30+O30+P30</f>
        <v>60000000</v>
      </c>
      <c r="R30" s="33" t="s">
        <v>59</v>
      </c>
      <c r="S30" s="34" t="s">
        <v>60</v>
      </c>
      <c r="T30" s="35"/>
      <c r="U30" s="36"/>
    </row>
    <row r="31" spans="1:21" ht="33.75" x14ac:dyDescent="0.25">
      <c r="A31" s="24"/>
      <c r="B31" s="145"/>
      <c r="C31" s="136"/>
      <c r="D31" s="150"/>
      <c r="E31" s="25" t="s">
        <v>102</v>
      </c>
      <c r="F31" s="26" t="s">
        <v>56</v>
      </c>
      <c r="G31" s="26" t="s">
        <v>103</v>
      </c>
      <c r="H31" s="40" t="s">
        <v>100</v>
      </c>
      <c r="I31" s="46"/>
      <c r="J31" s="47">
        <v>6000000</v>
      </c>
      <c r="K31" s="29">
        <v>6000000</v>
      </c>
      <c r="L31" s="29">
        <v>6000000</v>
      </c>
      <c r="M31" s="29">
        <v>6000000</v>
      </c>
      <c r="N31" s="29">
        <v>6000000</v>
      </c>
      <c r="O31" s="30">
        <v>6000000</v>
      </c>
      <c r="P31" s="48">
        <v>6000000</v>
      </c>
      <c r="Q31" s="32">
        <f>I31+J31+K31+L31+M31+N31+O31+P31</f>
        <v>42000000</v>
      </c>
      <c r="R31" s="33" t="s">
        <v>59</v>
      </c>
      <c r="S31" s="34" t="s">
        <v>60</v>
      </c>
      <c r="T31" s="35"/>
      <c r="U31" s="36"/>
    </row>
    <row r="32" spans="1:21" ht="33.75" x14ac:dyDescent="0.25">
      <c r="A32" s="24"/>
      <c r="B32" s="145"/>
      <c r="C32" s="136"/>
      <c r="D32" s="150"/>
      <c r="E32" s="25" t="s">
        <v>104</v>
      </c>
      <c r="F32" s="26" t="s">
        <v>56</v>
      </c>
      <c r="G32" s="26" t="s">
        <v>105</v>
      </c>
      <c r="H32" s="40" t="s">
        <v>100</v>
      </c>
      <c r="I32" s="41">
        <v>1200000</v>
      </c>
      <c r="J32" s="41">
        <v>12000000</v>
      </c>
      <c r="K32" s="41">
        <v>12000000</v>
      </c>
      <c r="L32" s="41">
        <v>6000000</v>
      </c>
      <c r="M32" s="41">
        <v>6000000</v>
      </c>
      <c r="N32" s="41">
        <v>6000000</v>
      </c>
      <c r="O32" s="41">
        <v>6000000</v>
      </c>
      <c r="P32" s="49">
        <v>6000000</v>
      </c>
      <c r="Q32" s="32">
        <f>I32+J32+K32+L32+M32+N32+O32+P32</f>
        <v>55200000</v>
      </c>
      <c r="R32" s="33" t="s">
        <v>59</v>
      </c>
      <c r="S32" s="34" t="s">
        <v>60</v>
      </c>
      <c r="T32" s="35"/>
      <c r="U32" s="36"/>
    </row>
    <row r="33" spans="1:21" ht="33.75" x14ac:dyDescent="0.25">
      <c r="A33" s="24"/>
      <c r="B33" s="145"/>
      <c r="C33" s="136"/>
      <c r="D33" s="150"/>
      <c r="E33" s="25" t="s">
        <v>106</v>
      </c>
      <c r="F33" s="26" t="s">
        <v>56</v>
      </c>
      <c r="G33" s="26" t="s">
        <v>107</v>
      </c>
      <c r="H33" s="40" t="s">
        <v>100</v>
      </c>
      <c r="I33" s="41">
        <v>1500000</v>
      </c>
      <c r="J33" s="41">
        <v>1500000</v>
      </c>
      <c r="K33" s="44">
        <v>2000000</v>
      </c>
      <c r="L33" s="44">
        <v>4000000</v>
      </c>
      <c r="M33" s="44">
        <v>4000000</v>
      </c>
      <c r="N33" s="44">
        <v>4000000</v>
      </c>
      <c r="O33" s="45">
        <v>4000000</v>
      </c>
      <c r="P33" s="50">
        <v>4000000</v>
      </c>
      <c r="Q33" s="32">
        <f>I33+J33+K33+L33+M33+N33+O33+P33</f>
        <v>25000000</v>
      </c>
      <c r="R33" s="33" t="s">
        <v>59</v>
      </c>
      <c r="S33" s="34" t="s">
        <v>60</v>
      </c>
      <c r="T33" s="35"/>
      <c r="U33" s="36"/>
    </row>
    <row r="34" spans="1:21" ht="22.5" x14ac:dyDescent="0.25">
      <c r="A34" s="24"/>
      <c r="B34" s="145"/>
      <c r="C34" s="136"/>
      <c r="D34" s="150"/>
      <c r="E34" s="25" t="s">
        <v>108</v>
      </c>
      <c r="F34" s="26" t="s">
        <v>56</v>
      </c>
      <c r="G34" s="26" t="s">
        <v>109</v>
      </c>
      <c r="H34" s="40" t="s">
        <v>110</v>
      </c>
      <c r="I34" s="51"/>
      <c r="J34" s="44">
        <v>1000000</v>
      </c>
      <c r="K34" s="44"/>
      <c r="L34" s="44">
        <v>1000000</v>
      </c>
      <c r="M34" s="44"/>
      <c r="N34" s="44"/>
      <c r="O34" s="45"/>
      <c r="P34" s="31"/>
      <c r="Q34" s="32">
        <f>I34+J34+K34+L34+M34+N34+O34+P34</f>
        <v>2000000</v>
      </c>
      <c r="R34" s="33" t="s">
        <v>59</v>
      </c>
      <c r="S34" s="34" t="s">
        <v>60</v>
      </c>
      <c r="T34" s="35"/>
      <c r="U34" s="36"/>
    </row>
    <row r="35" spans="1:21" ht="15.75" x14ac:dyDescent="0.25">
      <c r="A35" s="24"/>
      <c r="B35" s="145"/>
      <c r="C35" s="136"/>
      <c r="D35" s="150"/>
      <c r="E35" s="25" t="s">
        <v>111</v>
      </c>
      <c r="F35" s="26"/>
      <c r="G35" s="26">
        <v>3</v>
      </c>
      <c r="H35" s="40"/>
      <c r="I35" s="51"/>
      <c r="J35" s="44">
        <v>6500000</v>
      </c>
      <c r="K35" s="44">
        <v>65000000</v>
      </c>
      <c r="L35" s="44"/>
      <c r="M35" s="44">
        <v>65000000</v>
      </c>
      <c r="N35" s="44"/>
      <c r="O35" s="45"/>
      <c r="P35" s="31"/>
      <c r="Q35" s="32">
        <f>I35+J35+K35+L35+M35+N35+O35+P35</f>
        <v>136500000</v>
      </c>
      <c r="R35" s="33"/>
      <c r="S35" s="34"/>
      <c r="T35" s="35"/>
      <c r="U35" s="36"/>
    </row>
    <row r="36" spans="1:21" ht="22.5" x14ac:dyDescent="0.25">
      <c r="A36" s="151"/>
      <c r="B36" s="145"/>
      <c r="C36" s="136"/>
      <c r="D36" s="150"/>
      <c r="E36" s="25" t="s">
        <v>112</v>
      </c>
      <c r="F36" s="26" t="s">
        <v>56</v>
      </c>
      <c r="G36" s="26" t="s">
        <v>113</v>
      </c>
      <c r="H36" s="40" t="s">
        <v>110</v>
      </c>
      <c r="I36" s="46"/>
      <c r="J36" s="29">
        <v>6000000</v>
      </c>
      <c r="K36" s="29"/>
      <c r="L36" s="29">
        <v>6000000</v>
      </c>
      <c r="M36" s="29"/>
      <c r="N36" s="29">
        <v>8000000</v>
      </c>
      <c r="O36" s="30"/>
      <c r="P36" s="31"/>
      <c r="Q36" s="32">
        <f>I36+J36+K36+L36+M36+N36+O36+P36</f>
        <v>20000000</v>
      </c>
      <c r="R36" s="33" t="s">
        <v>59</v>
      </c>
      <c r="S36" s="34" t="s">
        <v>60</v>
      </c>
      <c r="T36" s="35"/>
      <c r="U36" s="36"/>
    </row>
    <row r="37" spans="1:21" ht="15" customHeight="1" x14ac:dyDescent="0.25">
      <c r="A37" s="151"/>
      <c r="B37" s="145"/>
      <c r="C37" s="136"/>
      <c r="D37" s="150"/>
      <c r="E37" s="25" t="s">
        <v>114</v>
      </c>
      <c r="F37" s="26" t="s">
        <v>56</v>
      </c>
      <c r="G37" s="26" t="s">
        <v>115</v>
      </c>
      <c r="H37" s="40" t="s">
        <v>110</v>
      </c>
      <c r="I37" s="46"/>
      <c r="J37" s="29">
        <v>5000000</v>
      </c>
      <c r="K37" s="29"/>
      <c r="L37" s="29"/>
      <c r="M37" s="29"/>
      <c r="N37" s="29"/>
      <c r="O37" s="30"/>
      <c r="P37" s="31"/>
      <c r="Q37" s="32">
        <f>I37+J37+K37+L37+M37+N37+O37+P37</f>
        <v>5000000</v>
      </c>
      <c r="R37" s="33" t="s">
        <v>59</v>
      </c>
      <c r="S37" s="34" t="s">
        <v>60</v>
      </c>
      <c r="T37" s="35"/>
      <c r="U37" s="36"/>
    </row>
    <row r="38" spans="1:21" ht="22.5" x14ac:dyDescent="0.25">
      <c r="A38" s="151"/>
      <c r="B38" s="145"/>
      <c r="C38" s="136"/>
      <c r="D38" s="150"/>
      <c r="E38" s="25" t="s">
        <v>116</v>
      </c>
      <c r="F38" s="26" t="s">
        <v>56</v>
      </c>
      <c r="G38" s="26" t="s">
        <v>115</v>
      </c>
      <c r="H38" s="40" t="s">
        <v>110</v>
      </c>
      <c r="I38" s="29"/>
      <c r="J38" s="29"/>
      <c r="K38" s="29">
        <v>6000000</v>
      </c>
      <c r="L38" s="29"/>
      <c r="M38" s="29"/>
      <c r="N38" s="29"/>
      <c r="O38" s="30"/>
      <c r="P38" s="31">
        <v>7000000</v>
      </c>
      <c r="Q38" s="32">
        <f>I38+J38+K38+L38+M38+N38+O38+P38</f>
        <v>13000000</v>
      </c>
      <c r="R38" s="33" t="s">
        <v>59</v>
      </c>
      <c r="S38" s="34" t="s">
        <v>60</v>
      </c>
      <c r="T38" s="35"/>
      <c r="U38" s="36"/>
    </row>
    <row r="39" spans="1:21" ht="22.5" x14ac:dyDescent="0.25">
      <c r="A39" s="151"/>
      <c r="B39" s="145"/>
      <c r="C39" s="149"/>
      <c r="D39" s="138"/>
      <c r="E39" s="25" t="s">
        <v>117</v>
      </c>
      <c r="F39" s="26" t="s">
        <v>56</v>
      </c>
      <c r="G39" s="26" t="s">
        <v>118</v>
      </c>
      <c r="H39" s="40" t="s">
        <v>110</v>
      </c>
      <c r="I39" s="28">
        <v>2000000</v>
      </c>
      <c r="J39" s="29">
        <v>10000000</v>
      </c>
      <c r="K39" s="29">
        <v>10000000</v>
      </c>
      <c r="L39" s="29">
        <v>10000000</v>
      </c>
      <c r="M39" s="29">
        <v>10000000</v>
      </c>
      <c r="N39" s="29">
        <v>10000000</v>
      </c>
      <c r="O39" s="30"/>
      <c r="P39" s="31"/>
      <c r="Q39" s="32">
        <f>I39+J39+K39+L39+M39+N39+O39+P39</f>
        <v>52000000</v>
      </c>
      <c r="R39" s="33" t="s">
        <v>59</v>
      </c>
      <c r="S39" s="34" t="s">
        <v>60</v>
      </c>
      <c r="T39" s="35"/>
      <c r="U39" s="36"/>
    </row>
    <row r="40" spans="1:21" x14ac:dyDescent="0.25">
      <c r="A40" s="151"/>
      <c r="B40" s="145"/>
      <c r="C40" s="139" t="s">
        <v>119</v>
      </c>
      <c r="D40" s="140" t="s">
        <v>120</v>
      </c>
      <c r="E40" s="25" t="s">
        <v>121</v>
      </c>
      <c r="F40" s="26" t="s">
        <v>56</v>
      </c>
      <c r="G40" s="26" t="s">
        <v>94</v>
      </c>
      <c r="H40" s="40" t="s">
        <v>122</v>
      </c>
      <c r="I40" s="28">
        <v>2000000</v>
      </c>
      <c r="J40" s="29"/>
      <c r="K40" s="29"/>
      <c r="L40" s="29"/>
      <c r="M40" s="29">
        <v>2000000</v>
      </c>
      <c r="N40" s="29"/>
      <c r="O40" s="30"/>
      <c r="P40" s="31"/>
      <c r="Q40" s="32">
        <f>I40+J40+K40+L40+M40+N40+O40+P40</f>
        <v>4000000</v>
      </c>
      <c r="R40" s="33" t="s">
        <v>59</v>
      </c>
      <c r="S40" s="34" t="s">
        <v>60</v>
      </c>
      <c r="T40" s="35"/>
      <c r="U40" s="36" t="s">
        <v>60</v>
      </c>
    </row>
    <row r="41" spans="1:21" ht="24.95" customHeight="1" x14ac:dyDescent="0.25">
      <c r="A41" s="151"/>
      <c r="B41" s="145"/>
      <c r="C41" s="139"/>
      <c r="D41" s="140"/>
      <c r="E41" s="25" t="s">
        <v>123</v>
      </c>
      <c r="F41" s="26" t="s">
        <v>56</v>
      </c>
      <c r="G41" s="26" t="s">
        <v>118</v>
      </c>
      <c r="H41" s="40" t="s">
        <v>122</v>
      </c>
      <c r="I41" s="28">
        <v>15000000</v>
      </c>
      <c r="J41" s="28">
        <v>15000000</v>
      </c>
      <c r="K41" s="28">
        <v>15000000</v>
      </c>
      <c r="L41" s="28">
        <v>15000000</v>
      </c>
      <c r="M41" s="28">
        <v>15000000</v>
      </c>
      <c r="N41" s="28">
        <v>15000000</v>
      </c>
      <c r="O41" s="28">
        <v>15000000</v>
      </c>
      <c r="P41" s="28">
        <v>15000000</v>
      </c>
      <c r="Q41" s="32">
        <f>I41+J41+K41+L41+M41+N41+O41+P41</f>
        <v>120000000</v>
      </c>
      <c r="R41" s="33" t="s">
        <v>59</v>
      </c>
      <c r="S41" s="34" t="s">
        <v>60</v>
      </c>
      <c r="T41" s="35"/>
      <c r="U41" s="36" t="s">
        <v>60</v>
      </c>
    </row>
    <row r="42" spans="1:21" ht="24" customHeight="1" x14ac:dyDescent="0.25">
      <c r="A42" s="151"/>
      <c r="B42" s="145"/>
      <c r="C42" s="139"/>
      <c r="D42" s="140"/>
      <c r="E42" s="25" t="s">
        <v>124</v>
      </c>
      <c r="F42" s="26" t="s">
        <v>56</v>
      </c>
      <c r="G42" s="26" t="s">
        <v>125</v>
      </c>
      <c r="H42" s="40" t="s">
        <v>126</v>
      </c>
      <c r="I42" s="28"/>
      <c r="J42" s="28"/>
      <c r="K42" s="28">
        <v>40000000</v>
      </c>
      <c r="L42" s="28"/>
      <c r="M42" s="28"/>
      <c r="N42" s="28">
        <v>40000000</v>
      </c>
      <c r="O42" s="28">
        <v>40000000</v>
      </c>
      <c r="P42" s="28">
        <v>40000000</v>
      </c>
      <c r="Q42" s="32">
        <f>I42+J42+K42+L42+M42+N42+O42+P42</f>
        <v>160000000</v>
      </c>
      <c r="R42" s="33" t="s">
        <v>59</v>
      </c>
      <c r="S42" s="34"/>
      <c r="T42" s="35"/>
      <c r="U42" s="36"/>
    </row>
    <row r="43" spans="1:21" ht="22.5" x14ac:dyDescent="0.25">
      <c r="A43" s="151"/>
      <c r="B43" s="145"/>
      <c r="C43" s="139"/>
      <c r="D43" s="140"/>
      <c r="E43" s="52" t="s">
        <v>127</v>
      </c>
      <c r="F43" s="26" t="s">
        <v>56</v>
      </c>
      <c r="G43" s="26">
        <v>1</v>
      </c>
      <c r="H43" s="40" t="s">
        <v>122</v>
      </c>
      <c r="I43" s="28">
        <v>15000000</v>
      </c>
      <c r="J43" s="28">
        <v>15000000</v>
      </c>
      <c r="K43" s="28">
        <v>15000000</v>
      </c>
      <c r="L43" s="28">
        <v>15000000</v>
      </c>
      <c r="M43" s="28">
        <v>15000000</v>
      </c>
      <c r="N43" s="28">
        <v>15000000</v>
      </c>
      <c r="O43" s="28">
        <v>15000000</v>
      </c>
      <c r="P43" s="28">
        <v>15000000</v>
      </c>
      <c r="Q43" s="28">
        <v>15000000</v>
      </c>
      <c r="R43" s="33" t="s">
        <v>59</v>
      </c>
      <c r="S43" s="34"/>
      <c r="T43" s="35"/>
      <c r="U43" s="36"/>
    </row>
    <row r="44" spans="1:21" x14ac:dyDescent="0.25">
      <c r="A44" s="151"/>
      <c r="B44" s="145"/>
      <c r="C44" s="139"/>
      <c r="D44" s="140"/>
      <c r="E44" s="25"/>
      <c r="F44" s="26"/>
      <c r="G44" s="26"/>
      <c r="H44" s="40"/>
      <c r="I44" s="28"/>
      <c r="J44" s="29"/>
      <c r="K44" s="29"/>
      <c r="L44" s="29"/>
      <c r="M44" s="29"/>
      <c r="N44" s="29"/>
      <c r="O44" s="30"/>
      <c r="P44" s="31"/>
      <c r="Q44" s="32"/>
      <c r="R44" s="33"/>
      <c r="S44" s="34"/>
      <c r="T44" s="35"/>
      <c r="U44" s="36"/>
    </row>
    <row r="45" spans="1:21" x14ac:dyDescent="0.25">
      <c r="A45" s="151"/>
      <c r="B45" s="145"/>
      <c r="C45" s="139"/>
      <c r="D45" s="140"/>
      <c r="E45" s="25" t="s">
        <v>128</v>
      </c>
      <c r="F45" s="26" t="s">
        <v>56</v>
      </c>
      <c r="G45" s="26" t="s">
        <v>125</v>
      </c>
      <c r="H45" s="40" t="s">
        <v>122</v>
      </c>
      <c r="I45" s="29">
        <f t="shared" ref="I45:N45" si="0">300000*12</f>
        <v>3600000</v>
      </c>
      <c r="J45" s="29">
        <f t="shared" si="0"/>
        <v>3600000</v>
      </c>
      <c r="K45" s="29">
        <f t="shared" si="0"/>
        <v>3600000</v>
      </c>
      <c r="L45" s="29">
        <f t="shared" si="0"/>
        <v>3600000</v>
      </c>
      <c r="M45" s="29">
        <f t="shared" si="0"/>
        <v>3600000</v>
      </c>
      <c r="N45" s="29">
        <f t="shared" si="0"/>
        <v>3600000</v>
      </c>
      <c r="O45" s="30"/>
      <c r="P45" s="31"/>
      <c r="Q45" s="32">
        <f>I45+J45+K45+L45+M45+N45+O45+P45</f>
        <v>21600000</v>
      </c>
      <c r="R45" s="33" t="s">
        <v>59</v>
      </c>
      <c r="S45" s="34" t="s">
        <v>60</v>
      </c>
      <c r="T45" s="35"/>
      <c r="U45" s="36" t="s">
        <v>60</v>
      </c>
    </row>
    <row r="46" spans="1:21" ht="22.5" x14ac:dyDescent="0.25">
      <c r="A46" s="151"/>
      <c r="B46" s="145"/>
      <c r="C46" s="139" t="s">
        <v>37</v>
      </c>
      <c r="D46" s="140" t="s">
        <v>129</v>
      </c>
      <c r="E46" s="25" t="s">
        <v>130</v>
      </c>
      <c r="F46" s="26" t="s">
        <v>56</v>
      </c>
      <c r="G46" s="26" t="s">
        <v>118</v>
      </c>
      <c r="H46" s="40" t="s">
        <v>131</v>
      </c>
      <c r="I46" s="30">
        <v>5000000</v>
      </c>
      <c r="J46" s="29"/>
      <c r="K46" s="29">
        <v>15000000</v>
      </c>
      <c r="L46" s="29"/>
      <c r="M46" s="29"/>
      <c r="N46" s="29"/>
      <c r="O46" s="30"/>
      <c r="P46" s="31"/>
      <c r="Q46" s="32">
        <f>I46+J46+K46+L46+M46+N46+O46+P46</f>
        <v>20000000</v>
      </c>
      <c r="R46" s="33" t="s">
        <v>59</v>
      </c>
      <c r="S46" s="34" t="s">
        <v>60</v>
      </c>
      <c r="T46" s="35"/>
      <c r="U46" s="36" t="s">
        <v>60</v>
      </c>
    </row>
    <row r="47" spans="1:21" ht="22.5" x14ac:dyDescent="0.25">
      <c r="A47" s="151"/>
      <c r="B47" s="145"/>
      <c r="C47" s="139"/>
      <c r="D47" s="140"/>
      <c r="E47" s="25" t="s">
        <v>132</v>
      </c>
      <c r="F47" s="26" t="s">
        <v>56</v>
      </c>
      <c r="G47" s="26" t="s">
        <v>81</v>
      </c>
      <c r="H47" s="40" t="s">
        <v>133</v>
      </c>
      <c r="I47" s="30">
        <v>3500000</v>
      </c>
      <c r="J47" s="30">
        <v>3500000</v>
      </c>
      <c r="K47" s="30">
        <v>3500000</v>
      </c>
      <c r="L47" s="30">
        <v>3500000</v>
      </c>
      <c r="M47" s="30">
        <v>3500000</v>
      </c>
      <c r="N47" s="30">
        <v>3500000</v>
      </c>
      <c r="O47" s="30">
        <v>3500000</v>
      </c>
      <c r="P47" s="48">
        <v>3500000</v>
      </c>
      <c r="Q47" s="32">
        <f>I47+J47+K47+L47+M47+N47+O47+P47</f>
        <v>28000000</v>
      </c>
      <c r="R47" s="33"/>
      <c r="S47" s="34"/>
      <c r="T47" s="35"/>
      <c r="U47" s="36"/>
    </row>
    <row r="48" spans="1:21" ht="22.5" x14ac:dyDescent="0.25">
      <c r="A48" s="151"/>
      <c r="B48" s="145"/>
      <c r="C48" s="139"/>
      <c r="D48" s="140"/>
      <c r="E48" s="25" t="s">
        <v>134</v>
      </c>
      <c r="F48" s="26" t="s">
        <v>56</v>
      </c>
      <c r="G48" s="26" t="s">
        <v>81</v>
      </c>
      <c r="H48" s="40" t="s">
        <v>135</v>
      </c>
      <c r="I48" s="30">
        <v>3000000</v>
      </c>
      <c r="J48" s="30">
        <v>3000000</v>
      </c>
      <c r="K48" s="30">
        <v>3000000</v>
      </c>
      <c r="L48" s="30">
        <v>3000000</v>
      </c>
      <c r="M48" s="30">
        <v>3000000</v>
      </c>
      <c r="N48" s="30">
        <v>3000000</v>
      </c>
      <c r="O48" s="30">
        <v>3000000</v>
      </c>
      <c r="P48" s="30">
        <v>3000000</v>
      </c>
      <c r="Q48" s="32">
        <f>I48+J48+K48+L48+M48+N48+O48+P48</f>
        <v>24000000</v>
      </c>
      <c r="R48" s="33"/>
      <c r="S48" s="34"/>
      <c r="T48" s="35"/>
      <c r="U48" s="36"/>
    </row>
    <row r="49" spans="1:21" ht="22.5" x14ac:dyDescent="0.25">
      <c r="A49" s="151"/>
      <c r="B49" s="145"/>
      <c r="C49" s="139"/>
      <c r="D49" s="140"/>
      <c r="E49" s="25" t="s">
        <v>136</v>
      </c>
      <c r="F49" s="26" t="s">
        <v>56</v>
      </c>
      <c r="G49" s="26"/>
      <c r="H49" s="40" t="s">
        <v>137</v>
      </c>
      <c r="I49" s="41">
        <v>3000000</v>
      </c>
      <c r="J49" s="41">
        <v>3000000</v>
      </c>
      <c r="K49" s="41">
        <v>3000000</v>
      </c>
      <c r="L49" s="41">
        <v>3000000</v>
      </c>
      <c r="M49" s="41">
        <v>3000000</v>
      </c>
      <c r="N49" s="41">
        <v>3000000</v>
      </c>
      <c r="O49" s="41">
        <v>5000000</v>
      </c>
      <c r="P49" s="31">
        <v>5000000</v>
      </c>
      <c r="Q49" s="32">
        <f>I49+J49+K49+L49+M49+N49+O49+P49</f>
        <v>28000000</v>
      </c>
      <c r="R49" s="33"/>
      <c r="S49" s="34"/>
      <c r="T49" s="35"/>
      <c r="U49" s="36" t="s">
        <v>60</v>
      </c>
    </row>
    <row r="50" spans="1:21" ht="33.75" x14ac:dyDescent="0.25">
      <c r="A50" s="151"/>
      <c r="B50" s="145"/>
      <c r="C50" s="136" t="s">
        <v>38</v>
      </c>
      <c r="D50" s="137" t="s">
        <v>138</v>
      </c>
      <c r="E50" s="25" t="s">
        <v>139</v>
      </c>
      <c r="F50" s="26" t="s">
        <v>56</v>
      </c>
      <c r="G50" s="26" t="s">
        <v>118</v>
      </c>
      <c r="H50" s="40" t="s">
        <v>140</v>
      </c>
      <c r="I50" s="43">
        <v>15000000</v>
      </c>
      <c r="J50" s="42">
        <v>15000000</v>
      </c>
      <c r="K50" s="42">
        <v>15000000</v>
      </c>
      <c r="L50" s="42">
        <v>15000000</v>
      </c>
      <c r="M50" s="42">
        <v>15000000</v>
      </c>
      <c r="N50" s="42">
        <v>15000000</v>
      </c>
      <c r="O50" s="43">
        <v>30000000</v>
      </c>
      <c r="P50" s="31">
        <v>30000000</v>
      </c>
      <c r="Q50" s="32">
        <f>I50+J50+K50+L50+M50+N50+O50+P50</f>
        <v>150000000</v>
      </c>
      <c r="R50" s="33" t="s">
        <v>59</v>
      </c>
      <c r="S50" s="34" t="s">
        <v>60</v>
      </c>
      <c r="T50" s="35"/>
      <c r="U50" s="36"/>
    </row>
    <row r="51" spans="1:21" ht="39" customHeight="1" x14ac:dyDescent="0.25">
      <c r="A51" s="151"/>
      <c r="B51" s="145"/>
      <c r="C51" s="136"/>
      <c r="D51" s="138"/>
      <c r="E51" s="25"/>
      <c r="F51" s="26"/>
      <c r="G51" s="26"/>
      <c r="H51" s="40"/>
      <c r="I51" s="41"/>
      <c r="J51" s="42"/>
      <c r="K51" s="42"/>
      <c r="L51" s="42"/>
      <c r="M51" s="42"/>
      <c r="N51" s="42"/>
      <c r="O51" s="43"/>
      <c r="P51" s="31"/>
      <c r="Q51" s="32">
        <f>I51+J51+K51+L51+M51+N51+O51+P51</f>
        <v>0</v>
      </c>
      <c r="R51" s="33"/>
      <c r="S51" s="34"/>
      <c r="T51" s="35"/>
      <c r="U51" s="36"/>
    </row>
    <row r="52" spans="1:21" ht="33.75" x14ac:dyDescent="0.25">
      <c r="A52" s="151"/>
      <c r="B52" s="145"/>
      <c r="C52" s="139" t="s">
        <v>39</v>
      </c>
      <c r="D52" s="140" t="s">
        <v>141</v>
      </c>
      <c r="E52" s="25" t="s">
        <v>142</v>
      </c>
      <c r="F52" s="26" t="s">
        <v>56</v>
      </c>
      <c r="G52" s="26" t="s">
        <v>118</v>
      </c>
      <c r="H52" s="40" t="s">
        <v>143</v>
      </c>
      <c r="I52" s="28"/>
      <c r="J52" s="29"/>
      <c r="K52" s="29">
        <v>30000000</v>
      </c>
      <c r="L52" s="29"/>
      <c r="M52" s="29"/>
      <c r="N52" s="29"/>
      <c r="O52" s="30"/>
      <c r="P52" s="31"/>
      <c r="Q52" s="32">
        <f>I52+J52+K52+L52+M52+N52+O52+P52</f>
        <v>30000000</v>
      </c>
      <c r="R52" s="33" t="s">
        <v>144</v>
      </c>
      <c r="S52" s="33" t="s">
        <v>60</v>
      </c>
      <c r="T52" s="33"/>
      <c r="U52" s="33"/>
    </row>
    <row r="53" spans="1:21" ht="33.75" x14ac:dyDescent="0.25">
      <c r="A53" s="151"/>
      <c r="B53" s="145"/>
      <c r="C53" s="139"/>
      <c r="D53" s="140"/>
      <c r="E53" s="25" t="s">
        <v>145</v>
      </c>
      <c r="F53" s="26" t="s">
        <v>56</v>
      </c>
      <c r="G53" s="26" t="s">
        <v>118</v>
      </c>
      <c r="H53" s="40" t="s">
        <v>140</v>
      </c>
      <c r="I53" s="28">
        <v>300000000</v>
      </c>
      <c r="J53" s="29"/>
      <c r="K53" s="29"/>
      <c r="L53" s="29"/>
      <c r="M53" s="29"/>
      <c r="N53" s="29"/>
      <c r="O53" s="30"/>
      <c r="P53" s="31"/>
      <c r="Q53" s="32">
        <f>I53+J53+K53+L53+M53+N53+O53+P53</f>
        <v>300000000</v>
      </c>
      <c r="R53" s="33" t="s">
        <v>144</v>
      </c>
      <c r="S53" s="33" t="s">
        <v>60</v>
      </c>
      <c r="T53" s="33"/>
      <c r="U53" s="33"/>
    </row>
    <row r="54" spans="1:21" ht="51" x14ac:dyDescent="0.25">
      <c r="A54" s="151"/>
      <c r="B54" s="145"/>
      <c r="C54" s="139"/>
      <c r="D54" s="140"/>
      <c r="E54" s="53" t="s">
        <v>146</v>
      </c>
      <c r="F54" s="45" t="s">
        <v>147</v>
      </c>
      <c r="G54" s="45" t="s">
        <v>148</v>
      </c>
      <c r="H54" s="43" t="s">
        <v>140</v>
      </c>
      <c r="I54" s="30"/>
      <c r="J54" s="29"/>
      <c r="K54" s="29">
        <v>120000000</v>
      </c>
      <c r="L54" s="29"/>
      <c r="M54" s="29"/>
      <c r="N54" s="29"/>
      <c r="O54" s="30">
        <v>100000000</v>
      </c>
      <c r="P54" s="31"/>
      <c r="Q54" s="32">
        <f>I54+J54+K54+L54+M54+N54+O54+P54</f>
        <v>220000000</v>
      </c>
      <c r="R54" s="33" t="s">
        <v>59</v>
      </c>
      <c r="S54" s="33" t="s">
        <v>60</v>
      </c>
      <c r="T54" s="33"/>
      <c r="U54" s="33" t="s">
        <v>60</v>
      </c>
    </row>
    <row r="55" spans="1:21" ht="33.75" x14ac:dyDescent="0.25">
      <c r="A55" s="151"/>
      <c r="B55" s="145"/>
      <c r="C55" s="139"/>
      <c r="D55" s="140"/>
      <c r="E55" s="25" t="s">
        <v>149</v>
      </c>
      <c r="F55" s="26" t="s">
        <v>56</v>
      </c>
      <c r="G55" s="26" t="s">
        <v>118</v>
      </c>
      <c r="H55" s="40" t="s">
        <v>140</v>
      </c>
      <c r="I55" s="41">
        <v>7000000</v>
      </c>
      <c r="J55" s="44"/>
      <c r="K55" s="44"/>
      <c r="L55" s="44">
        <v>8000000</v>
      </c>
      <c r="M55" s="44"/>
      <c r="N55" s="44">
        <v>8000000</v>
      </c>
      <c r="O55" s="45"/>
      <c r="P55" s="31">
        <v>10000000</v>
      </c>
      <c r="Q55" s="32">
        <f>I55+J55+K55+L55+M55+N55+O55+P55</f>
        <v>33000000</v>
      </c>
      <c r="R55" s="33" t="s">
        <v>59</v>
      </c>
      <c r="S55" s="33" t="s">
        <v>60</v>
      </c>
      <c r="T55" s="54"/>
      <c r="U55" s="33"/>
    </row>
    <row r="56" spans="1:21" ht="20.100000000000001" customHeight="1" x14ac:dyDescent="0.25">
      <c r="A56" s="151"/>
      <c r="B56" s="145"/>
      <c r="C56" s="139"/>
      <c r="D56" s="140"/>
      <c r="E56" s="25" t="s">
        <v>150</v>
      </c>
      <c r="F56" s="26" t="s">
        <v>56</v>
      </c>
      <c r="G56" s="26" t="s">
        <v>151</v>
      </c>
      <c r="H56" s="40" t="s">
        <v>82</v>
      </c>
      <c r="I56" s="41">
        <v>1500000</v>
      </c>
      <c r="J56" s="44"/>
      <c r="K56" s="44"/>
      <c r="L56" s="44">
        <v>6000000</v>
      </c>
      <c r="M56" s="44"/>
      <c r="N56" s="44"/>
      <c r="O56" s="45"/>
      <c r="P56" s="31"/>
      <c r="Q56" s="32">
        <f>I56+J56+K56+L56+M56+N56+O56+P56</f>
        <v>7500000</v>
      </c>
      <c r="R56" s="33" t="s">
        <v>59</v>
      </c>
      <c r="S56" s="33" t="s">
        <v>60</v>
      </c>
      <c r="T56" s="54"/>
      <c r="U56" s="33"/>
    </row>
    <row r="57" spans="1:21" x14ac:dyDescent="0.25">
      <c r="A57" s="151"/>
      <c r="B57" s="145"/>
      <c r="C57" s="139"/>
      <c r="D57" s="140"/>
      <c r="E57" s="25" t="s">
        <v>152</v>
      </c>
      <c r="F57" s="26" t="s">
        <v>56</v>
      </c>
      <c r="G57" s="26" t="s">
        <v>92</v>
      </c>
      <c r="H57" s="40" t="s">
        <v>82</v>
      </c>
      <c r="I57" s="41"/>
      <c r="J57" s="44"/>
      <c r="K57" s="44"/>
      <c r="L57" s="44"/>
      <c r="M57" s="44">
        <v>2500000</v>
      </c>
      <c r="N57" s="44"/>
      <c r="O57" s="45"/>
      <c r="P57" s="31"/>
      <c r="Q57" s="32">
        <f>I57+J57+K57+L57+M57+N57+O57+P57</f>
        <v>2500000</v>
      </c>
      <c r="R57" s="33" t="s">
        <v>59</v>
      </c>
      <c r="S57" s="33" t="s">
        <v>60</v>
      </c>
      <c r="T57" s="54"/>
      <c r="U57" s="33"/>
    </row>
    <row r="58" spans="1:21" ht="45.75" customHeight="1" x14ac:dyDescent="0.25">
      <c r="A58" s="151"/>
      <c r="B58" s="55"/>
      <c r="C58" s="141" t="s">
        <v>40</v>
      </c>
      <c r="D58" s="142" t="s">
        <v>153</v>
      </c>
      <c r="E58" s="25" t="s">
        <v>154</v>
      </c>
      <c r="F58" s="26" t="s">
        <v>56</v>
      </c>
      <c r="G58" s="26" t="s">
        <v>155</v>
      </c>
      <c r="H58" s="40" t="s">
        <v>156</v>
      </c>
      <c r="I58" s="41">
        <v>4000000</v>
      </c>
      <c r="J58" s="41">
        <v>4000000</v>
      </c>
      <c r="K58" s="41">
        <v>4000000</v>
      </c>
      <c r="L58" s="41">
        <v>4000000</v>
      </c>
      <c r="M58" s="41">
        <v>4000000</v>
      </c>
      <c r="N58" s="41">
        <v>4000000</v>
      </c>
      <c r="O58" s="41">
        <v>5000000</v>
      </c>
      <c r="P58" s="49">
        <v>5000000</v>
      </c>
      <c r="Q58" s="32">
        <f>I58+J58+K58+L58+M58+N58+O58+P58</f>
        <v>34000000</v>
      </c>
      <c r="R58" s="33" t="s">
        <v>59</v>
      </c>
      <c r="S58" s="33" t="s">
        <v>60</v>
      </c>
      <c r="T58" s="56"/>
      <c r="U58" s="56"/>
    </row>
    <row r="59" spans="1:21" ht="22.5" x14ac:dyDescent="0.25">
      <c r="A59" s="151"/>
      <c r="B59" s="55"/>
      <c r="C59" s="136"/>
      <c r="D59" s="143"/>
      <c r="E59" s="25" t="s">
        <v>157</v>
      </c>
      <c r="F59" s="26" t="s">
        <v>56</v>
      </c>
      <c r="G59" s="26" t="s">
        <v>158</v>
      </c>
      <c r="H59" s="40" t="s">
        <v>159</v>
      </c>
      <c r="I59" s="41">
        <v>3000000</v>
      </c>
      <c r="J59" s="41">
        <v>3000000</v>
      </c>
      <c r="K59" s="41">
        <v>3000000</v>
      </c>
      <c r="L59" s="41">
        <v>3000000</v>
      </c>
      <c r="M59" s="41">
        <v>3000000</v>
      </c>
      <c r="N59" s="41">
        <v>3000000</v>
      </c>
      <c r="O59" s="41">
        <v>4000000</v>
      </c>
      <c r="P59" s="31">
        <v>4000000</v>
      </c>
      <c r="Q59" s="32">
        <f>I59+J59+K59+L59+M59+N59+O59+P59</f>
        <v>26000000</v>
      </c>
      <c r="R59" s="33" t="s">
        <v>59</v>
      </c>
      <c r="S59" s="56"/>
      <c r="T59" s="56"/>
      <c r="U59" s="56"/>
    </row>
    <row r="60" spans="1:21" ht="27.75" customHeight="1" x14ac:dyDescent="0.25">
      <c r="A60" s="151"/>
      <c r="B60" s="55"/>
      <c r="C60" s="57"/>
      <c r="D60" s="133" t="s">
        <v>160</v>
      </c>
      <c r="E60" s="58" t="s">
        <v>161</v>
      </c>
      <c r="F60" s="26" t="s">
        <v>56</v>
      </c>
      <c r="G60" s="26" t="s">
        <v>162</v>
      </c>
      <c r="H60" s="59" t="s">
        <v>163</v>
      </c>
      <c r="I60" s="60">
        <v>27000000</v>
      </c>
      <c r="J60" s="60">
        <v>27000000</v>
      </c>
      <c r="K60" s="60">
        <v>27000000</v>
      </c>
      <c r="L60" s="60">
        <v>27000000</v>
      </c>
      <c r="M60" s="60">
        <v>27000000</v>
      </c>
      <c r="N60" s="60">
        <v>27000000</v>
      </c>
      <c r="O60" s="61">
        <v>27000000</v>
      </c>
      <c r="P60" s="31">
        <v>27000000</v>
      </c>
      <c r="Q60" s="32">
        <f>I60+J60+K60+L60+M60+N60+O60+P60</f>
        <v>216000000</v>
      </c>
      <c r="R60" s="56"/>
      <c r="S60" s="56"/>
      <c r="T60" s="56"/>
      <c r="U60" s="56"/>
    </row>
    <row r="61" spans="1:21" x14ac:dyDescent="0.25">
      <c r="A61" s="151"/>
      <c r="B61" s="55"/>
      <c r="C61" s="57"/>
      <c r="D61" s="134"/>
      <c r="E61" s="56"/>
      <c r="F61" s="26"/>
      <c r="G61" s="56"/>
      <c r="H61" s="56"/>
      <c r="I61" s="56"/>
      <c r="J61" s="56"/>
      <c r="K61" s="56"/>
      <c r="L61" s="56"/>
      <c r="M61" s="56"/>
      <c r="N61" s="56"/>
      <c r="O61" s="21"/>
      <c r="P61" s="31"/>
      <c r="Q61" s="32">
        <f>I61+J61+K61+L61+M61+N61+O61+P61</f>
        <v>0</v>
      </c>
      <c r="R61" s="56"/>
      <c r="S61" s="56"/>
      <c r="T61" s="56"/>
      <c r="U61" s="56"/>
    </row>
    <row r="62" spans="1:21" x14ac:dyDescent="0.25">
      <c r="B62" s="62"/>
      <c r="C62" s="62"/>
      <c r="D62" s="62"/>
      <c r="E62" s="62"/>
      <c r="F62" s="62"/>
      <c r="G62" s="62"/>
      <c r="H62" s="63" t="s">
        <v>164</v>
      </c>
      <c r="I62" s="64">
        <f t="shared" ref="I62:N62" si="1">SUM(I40:I61)</f>
        <v>407600000</v>
      </c>
      <c r="J62" s="64">
        <f t="shared" si="1"/>
        <v>92100000</v>
      </c>
      <c r="K62" s="64">
        <f t="shared" si="1"/>
        <v>297100000</v>
      </c>
      <c r="L62" s="64">
        <f t="shared" si="1"/>
        <v>106100000</v>
      </c>
      <c r="M62" s="64">
        <f t="shared" si="1"/>
        <v>96600000</v>
      </c>
      <c r="N62" s="64">
        <f t="shared" si="1"/>
        <v>140100000</v>
      </c>
      <c r="O62" s="30">
        <f>SUM(O13:O61)</f>
        <v>40939500000</v>
      </c>
      <c r="P62" s="31">
        <f>SUM(P13:P61)</f>
        <v>1244000000</v>
      </c>
      <c r="Q62" s="32">
        <f>I62+J62+K62+L62+M62+N62+O62+P62</f>
        <v>43323100000</v>
      </c>
      <c r="R62" s="65"/>
      <c r="S62" s="66"/>
      <c r="T62" s="66"/>
      <c r="U62" s="67"/>
    </row>
    <row r="63" spans="1:21" ht="25.5" x14ac:dyDescent="0.25">
      <c r="A63" s="123"/>
      <c r="B63" s="124"/>
      <c r="C63" s="110"/>
      <c r="D63" s="128"/>
      <c r="E63" s="68" t="s">
        <v>165</v>
      </c>
      <c r="F63" s="45" t="s">
        <v>166</v>
      </c>
      <c r="G63" s="45" t="s">
        <v>167</v>
      </c>
      <c r="H63" s="69" t="s">
        <v>168</v>
      </c>
      <c r="I63" s="30"/>
      <c r="J63" s="70"/>
      <c r="K63" s="70">
        <v>100000000</v>
      </c>
      <c r="L63" s="70">
        <v>100000000</v>
      </c>
      <c r="M63" s="70">
        <v>100000000</v>
      </c>
      <c r="N63" s="70"/>
      <c r="O63" s="71"/>
      <c r="P63" s="31"/>
      <c r="Q63" s="32">
        <f>I63+J63+K63+L63+M63+N63+O63+P63</f>
        <v>300000000</v>
      </c>
      <c r="R63" s="33" t="s">
        <v>59</v>
      </c>
      <c r="S63" s="34" t="s">
        <v>60</v>
      </c>
      <c r="T63" s="34"/>
      <c r="U63" s="36" t="s">
        <v>60</v>
      </c>
    </row>
    <row r="64" spans="1:21" ht="51" x14ac:dyDescent="0.25">
      <c r="A64" s="123"/>
      <c r="B64" s="125"/>
      <c r="C64" s="110"/>
      <c r="D64" s="128"/>
      <c r="E64" s="72" t="s">
        <v>169</v>
      </c>
      <c r="F64" s="45" t="s">
        <v>166</v>
      </c>
      <c r="G64" s="45" t="s">
        <v>170</v>
      </c>
      <c r="H64" s="69" t="s">
        <v>171</v>
      </c>
      <c r="I64" s="70">
        <v>120000000</v>
      </c>
      <c r="J64" s="70">
        <v>120000000</v>
      </c>
      <c r="K64" s="70">
        <v>120000000</v>
      </c>
      <c r="L64" s="70">
        <v>120000000</v>
      </c>
      <c r="M64" s="70">
        <v>120000000</v>
      </c>
      <c r="N64" s="70">
        <v>120000000</v>
      </c>
      <c r="O64" s="71">
        <v>120000000</v>
      </c>
      <c r="P64" s="73">
        <v>120000000</v>
      </c>
      <c r="Q64" s="32">
        <f>I64+J64+K64+L64+M64+N64+O64+P64</f>
        <v>960000000</v>
      </c>
      <c r="R64" s="33" t="s">
        <v>59</v>
      </c>
      <c r="S64" s="34" t="s">
        <v>60</v>
      </c>
      <c r="T64" s="34"/>
      <c r="U64" s="36" t="s">
        <v>60</v>
      </c>
    </row>
    <row r="65" spans="1:21" ht="38.25" x14ac:dyDescent="0.25">
      <c r="A65" s="123"/>
      <c r="B65" s="125"/>
      <c r="C65" s="110"/>
      <c r="D65" s="128"/>
      <c r="E65" s="72" t="s">
        <v>172</v>
      </c>
      <c r="F65" s="45" t="s">
        <v>173</v>
      </c>
      <c r="G65" s="45" t="s">
        <v>174</v>
      </c>
      <c r="H65" s="69" t="s">
        <v>171</v>
      </c>
      <c r="I65" s="30">
        <v>300000000</v>
      </c>
      <c r="J65" s="70">
        <v>300000000</v>
      </c>
      <c r="K65" s="70">
        <v>300000000</v>
      </c>
      <c r="L65" s="70">
        <v>300000000</v>
      </c>
      <c r="M65" s="70">
        <v>300000000</v>
      </c>
      <c r="N65" s="70">
        <v>300000000</v>
      </c>
      <c r="O65" s="71"/>
      <c r="P65" s="31"/>
      <c r="Q65" s="32">
        <f>I65+J65+K65+L65+M65+N65+O65+P65</f>
        <v>1800000000</v>
      </c>
      <c r="R65" s="33" t="s">
        <v>59</v>
      </c>
      <c r="S65" s="34"/>
      <c r="T65" s="34"/>
      <c r="U65" s="36"/>
    </row>
    <row r="66" spans="1:21" ht="42.75" customHeight="1" x14ac:dyDescent="0.25">
      <c r="A66" s="123"/>
      <c r="B66" s="125"/>
      <c r="C66" s="110"/>
      <c r="D66" s="128"/>
      <c r="E66" s="72" t="s">
        <v>175</v>
      </c>
      <c r="F66" s="45" t="s">
        <v>176</v>
      </c>
      <c r="G66" s="45" t="s">
        <v>125</v>
      </c>
      <c r="H66" s="69" t="s">
        <v>177</v>
      </c>
      <c r="I66" s="30">
        <v>40000000</v>
      </c>
      <c r="J66" s="70"/>
      <c r="K66" s="70"/>
      <c r="L66" s="70">
        <v>22000000</v>
      </c>
      <c r="M66" s="70"/>
      <c r="N66" s="70"/>
      <c r="O66" s="71"/>
      <c r="P66" s="31"/>
      <c r="Q66" s="32">
        <f>I66+J66+K66+L66+M66+N66+O66+P66</f>
        <v>62000000</v>
      </c>
      <c r="R66" s="33" t="s">
        <v>59</v>
      </c>
      <c r="S66" s="34" t="s">
        <v>60</v>
      </c>
      <c r="T66" s="34"/>
      <c r="U66" s="36" t="s">
        <v>60</v>
      </c>
    </row>
    <row r="67" spans="1:21" ht="60" customHeight="1" x14ac:dyDescent="0.25">
      <c r="A67" s="123"/>
      <c r="B67" s="125"/>
      <c r="C67" s="110"/>
      <c r="D67" s="128"/>
      <c r="E67" s="74" t="s">
        <v>178</v>
      </c>
      <c r="F67" s="45" t="s">
        <v>179</v>
      </c>
      <c r="G67" s="45" t="s">
        <v>113</v>
      </c>
      <c r="H67" s="69" t="s">
        <v>171</v>
      </c>
      <c r="I67" s="29">
        <v>5000000000</v>
      </c>
      <c r="J67" s="70"/>
      <c r="K67" s="70"/>
      <c r="L67" s="70">
        <v>5000000000</v>
      </c>
      <c r="M67" s="70"/>
      <c r="N67" s="70">
        <v>10000000000</v>
      </c>
      <c r="O67" s="71"/>
      <c r="P67" s="31"/>
      <c r="Q67" s="32">
        <f>I67+J67+K67+L67+M67+N67+O67+P67</f>
        <v>20000000000</v>
      </c>
      <c r="R67" s="33" t="s">
        <v>144</v>
      </c>
      <c r="S67" s="34" t="s">
        <v>60</v>
      </c>
      <c r="T67" s="34"/>
      <c r="U67" s="36" t="s">
        <v>60</v>
      </c>
    </row>
    <row r="68" spans="1:21" ht="51" x14ac:dyDescent="0.25">
      <c r="A68" s="123"/>
      <c r="B68" s="125"/>
      <c r="C68" s="110"/>
      <c r="D68" s="128"/>
      <c r="E68" s="75" t="s">
        <v>180</v>
      </c>
      <c r="F68" s="45" t="s">
        <v>173</v>
      </c>
      <c r="G68" s="45" t="s">
        <v>92</v>
      </c>
      <c r="H68" s="69" t="s">
        <v>171</v>
      </c>
      <c r="I68" s="30"/>
      <c r="K68" s="70">
        <v>50000000</v>
      </c>
      <c r="L68" s="70"/>
      <c r="M68" s="70"/>
      <c r="N68" s="70"/>
      <c r="O68" s="71"/>
      <c r="P68" s="31"/>
      <c r="Q68" s="32">
        <f>I68+J68+K68+L68+M68+N68+O68+P68</f>
        <v>50000000</v>
      </c>
      <c r="R68" s="33" t="s">
        <v>144</v>
      </c>
      <c r="S68" s="34" t="s">
        <v>60</v>
      </c>
      <c r="T68" s="34"/>
      <c r="U68" s="36" t="s">
        <v>60</v>
      </c>
    </row>
    <row r="69" spans="1:21" ht="25.5" x14ac:dyDescent="0.25">
      <c r="A69" s="123"/>
      <c r="B69" s="125"/>
      <c r="C69" s="110"/>
      <c r="D69" s="128"/>
      <c r="E69" s="75" t="s">
        <v>181</v>
      </c>
      <c r="F69" s="45" t="s">
        <v>182</v>
      </c>
      <c r="G69" s="45" t="s">
        <v>183</v>
      </c>
      <c r="H69" s="69" t="s">
        <v>171</v>
      </c>
      <c r="I69" s="30">
        <v>40000000</v>
      </c>
      <c r="J69" s="30">
        <v>40000000</v>
      </c>
      <c r="K69" s="30">
        <v>40000000</v>
      </c>
      <c r="L69" s="30">
        <v>40000000</v>
      </c>
      <c r="M69" s="30">
        <v>40000000</v>
      </c>
      <c r="N69" s="30">
        <v>40000000</v>
      </c>
      <c r="O69" s="30">
        <v>40000000</v>
      </c>
      <c r="P69" s="48">
        <v>40000000</v>
      </c>
      <c r="Q69" s="32">
        <f>I69+J69+K69+L69+M69+N69+O69+P69</f>
        <v>320000000</v>
      </c>
      <c r="R69" s="33"/>
      <c r="S69" s="34"/>
      <c r="T69" s="34"/>
      <c r="U69" s="36"/>
    </row>
    <row r="70" spans="1:21" ht="63.75" customHeight="1" x14ac:dyDescent="0.25">
      <c r="A70" s="123"/>
      <c r="B70" s="125"/>
      <c r="C70" s="110"/>
      <c r="D70" s="128"/>
      <c r="E70" s="72" t="s">
        <v>184</v>
      </c>
      <c r="F70" s="45" t="s">
        <v>182</v>
      </c>
      <c r="G70" s="45" t="s">
        <v>115</v>
      </c>
      <c r="H70" s="69" t="s">
        <v>171</v>
      </c>
      <c r="I70" s="30">
        <v>2500000000</v>
      </c>
      <c r="J70" s="70"/>
      <c r="K70" s="70"/>
      <c r="L70" s="70">
        <v>300000000</v>
      </c>
      <c r="M70" s="70"/>
      <c r="N70" s="70"/>
      <c r="O70" s="71"/>
      <c r="P70" s="31"/>
      <c r="Q70" s="32">
        <f>I70+J70+K70+L70+M70+N70+O70+P70</f>
        <v>2800000000</v>
      </c>
      <c r="R70" s="33" t="s">
        <v>144</v>
      </c>
      <c r="S70" s="34" t="s">
        <v>60</v>
      </c>
      <c r="T70" s="34"/>
      <c r="U70" s="36" t="s">
        <v>60</v>
      </c>
    </row>
    <row r="71" spans="1:21" ht="38.25" x14ac:dyDescent="0.25">
      <c r="A71" s="123"/>
      <c r="B71" s="125"/>
      <c r="C71" s="110"/>
      <c r="D71" s="128"/>
      <c r="E71" s="72" t="s">
        <v>185</v>
      </c>
      <c r="F71" s="45" t="s">
        <v>182</v>
      </c>
      <c r="G71" s="45" t="s">
        <v>118</v>
      </c>
      <c r="H71" s="69" t="s">
        <v>171</v>
      </c>
      <c r="I71" s="30">
        <v>3000000000</v>
      </c>
      <c r="J71" s="70">
        <v>3000000000</v>
      </c>
      <c r="K71" s="70"/>
      <c r="L71" s="70"/>
      <c r="M71" s="70"/>
      <c r="N71" s="70"/>
      <c r="O71" s="71"/>
      <c r="P71" s="31"/>
      <c r="Q71" s="32">
        <f>I71+J71+K71+L71+M71+N71+O71+P71</f>
        <v>6000000000</v>
      </c>
      <c r="R71" s="33" t="s">
        <v>144</v>
      </c>
      <c r="S71" s="34" t="s">
        <v>60</v>
      </c>
      <c r="T71" s="34"/>
      <c r="U71" s="36" t="s">
        <v>60</v>
      </c>
    </row>
    <row r="72" spans="1:21" ht="61.5" customHeight="1" x14ac:dyDescent="0.25">
      <c r="A72" s="123"/>
      <c r="B72" s="125"/>
      <c r="C72" s="110"/>
      <c r="D72" s="128"/>
      <c r="E72" s="68" t="s">
        <v>186</v>
      </c>
      <c r="F72" s="45" t="s">
        <v>182</v>
      </c>
      <c r="G72" s="45" t="s">
        <v>187</v>
      </c>
      <c r="H72" s="69" t="s">
        <v>171</v>
      </c>
      <c r="I72" s="29">
        <v>50000000</v>
      </c>
      <c r="J72" s="29">
        <v>50000000</v>
      </c>
      <c r="K72" s="29">
        <v>50000000</v>
      </c>
      <c r="L72" s="29">
        <v>50000000</v>
      </c>
      <c r="M72" s="29">
        <v>50000000</v>
      </c>
      <c r="N72" s="29">
        <v>50000000</v>
      </c>
      <c r="O72" s="30"/>
      <c r="P72" s="31"/>
      <c r="Q72" s="32">
        <f>I72+J72+K72+L72+M72+N72+O72+P72</f>
        <v>300000000</v>
      </c>
      <c r="R72" s="33" t="s">
        <v>144</v>
      </c>
      <c r="S72" s="34" t="s">
        <v>60</v>
      </c>
      <c r="T72" s="34"/>
      <c r="U72" s="36" t="s">
        <v>60</v>
      </c>
    </row>
    <row r="73" spans="1:21" ht="25.5" x14ac:dyDescent="0.25">
      <c r="A73" s="123"/>
      <c r="B73" s="125"/>
      <c r="C73" s="110"/>
      <c r="D73" s="128"/>
      <c r="E73" s="68" t="s">
        <v>188</v>
      </c>
      <c r="F73" s="45" t="s">
        <v>182</v>
      </c>
      <c r="G73" s="45" t="s">
        <v>189</v>
      </c>
      <c r="H73" s="69" t="s">
        <v>171</v>
      </c>
      <c r="I73" s="30">
        <v>350000000</v>
      </c>
      <c r="J73" s="70"/>
      <c r="K73" s="70">
        <v>350000000</v>
      </c>
      <c r="L73" s="70"/>
      <c r="M73" s="70">
        <v>350000000</v>
      </c>
      <c r="N73" s="70"/>
      <c r="O73" s="71"/>
      <c r="P73" s="31"/>
      <c r="Q73" s="32">
        <f>I73+J73+K73+L73+M73+N73+O73+P73</f>
        <v>1050000000</v>
      </c>
      <c r="R73" s="33" t="s">
        <v>144</v>
      </c>
      <c r="S73" s="34" t="s">
        <v>60</v>
      </c>
      <c r="T73" s="34"/>
      <c r="U73" s="36" t="s">
        <v>60</v>
      </c>
    </row>
    <row r="74" spans="1:21" ht="38.25" x14ac:dyDescent="0.25">
      <c r="A74" s="123"/>
      <c r="B74" s="125"/>
      <c r="C74" s="110"/>
      <c r="D74" s="128"/>
      <c r="E74" s="68" t="s">
        <v>190</v>
      </c>
      <c r="F74" s="45" t="s">
        <v>191</v>
      </c>
      <c r="G74" s="45" t="s">
        <v>151</v>
      </c>
      <c r="H74" s="69" t="s">
        <v>171</v>
      </c>
      <c r="I74" s="30"/>
      <c r="J74" s="70">
        <v>20000000</v>
      </c>
      <c r="K74" s="70"/>
      <c r="L74" s="70"/>
      <c r="M74" s="70">
        <v>20000000</v>
      </c>
      <c r="N74" s="70"/>
      <c r="O74" s="71"/>
      <c r="P74" s="31"/>
      <c r="Q74" s="32">
        <f>I74+J74+K74+L74+M74+N74+O74+P74</f>
        <v>40000000</v>
      </c>
      <c r="R74" s="33" t="s">
        <v>59</v>
      </c>
      <c r="S74" s="34" t="s">
        <v>60</v>
      </c>
      <c r="T74" s="34"/>
      <c r="U74" s="36" t="s">
        <v>60</v>
      </c>
    </row>
    <row r="75" spans="1:21" ht="25.5" x14ac:dyDescent="0.25">
      <c r="A75" s="123"/>
      <c r="B75" s="125"/>
      <c r="C75" s="110"/>
      <c r="D75" s="128"/>
      <c r="E75" s="68" t="s">
        <v>192</v>
      </c>
      <c r="F75" s="45" t="s">
        <v>191</v>
      </c>
      <c r="G75" s="45" t="s">
        <v>193</v>
      </c>
      <c r="H75" s="69" t="s">
        <v>171</v>
      </c>
      <c r="I75" s="30"/>
      <c r="J75" s="70">
        <v>10000000</v>
      </c>
      <c r="K75" s="70">
        <v>10000000</v>
      </c>
      <c r="L75" s="70">
        <v>10000000</v>
      </c>
      <c r="M75" s="70">
        <v>10000000</v>
      </c>
      <c r="N75" s="70">
        <v>10000000</v>
      </c>
      <c r="O75" s="71"/>
      <c r="P75" s="31"/>
      <c r="Q75" s="32">
        <f>I75+J75+K75+L75+M75+N75+O75+P75</f>
        <v>50000000</v>
      </c>
      <c r="R75" s="33" t="s">
        <v>59</v>
      </c>
      <c r="S75" s="34" t="s">
        <v>60</v>
      </c>
      <c r="T75" s="34"/>
      <c r="U75" s="36" t="s">
        <v>60</v>
      </c>
    </row>
    <row r="76" spans="1:21" ht="38.25" customHeight="1" x14ac:dyDescent="0.25">
      <c r="A76" s="123"/>
      <c r="B76" s="125"/>
      <c r="C76" s="110"/>
      <c r="D76" s="128"/>
      <c r="E76" s="68" t="s">
        <v>194</v>
      </c>
      <c r="F76" s="45" t="s">
        <v>191</v>
      </c>
      <c r="G76" s="45" t="s">
        <v>115</v>
      </c>
      <c r="H76" s="69" t="s">
        <v>171</v>
      </c>
      <c r="I76" s="30"/>
      <c r="J76" s="70"/>
      <c r="K76" s="70"/>
      <c r="L76" s="70">
        <v>1000000000</v>
      </c>
      <c r="M76" s="70"/>
      <c r="N76" s="70"/>
      <c r="O76" s="71"/>
      <c r="P76" s="31"/>
      <c r="Q76" s="32">
        <f>I76+J76+K76+L76+M76+N76+O76+P76</f>
        <v>1000000000</v>
      </c>
      <c r="R76" s="33" t="s">
        <v>144</v>
      </c>
      <c r="S76" s="34" t="s">
        <v>60</v>
      </c>
      <c r="T76" s="34"/>
      <c r="U76" s="36" t="s">
        <v>60</v>
      </c>
    </row>
    <row r="77" spans="1:21" ht="26.25" customHeight="1" x14ac:dyDescent="0.25">
      <c r="A77" s="123"/>
      <c r="B77" s="125"/>
      <c r="C77" s="110"/>
      <c r="D77" s="128"/>
      <c r="E77" s="74" t="s">
        <v>195</v>
      </c>
      <c r="F77" s="45" t="s">
        <v>196</v>
      </c>
      <c r="G77" s="45" t="s">
        <v>197</v>
      </c>
      <c r="H77" s="69" t="s">
        <v>198</v>
      </c>
      <c r="I77" s="30"/>
      <c r="J77" s="70"/>
      <c r="K77" s="70">
        <v>350000000</v>
      </c>
      <c r="L77" s="70">
        <v>350000000</v>
      </c>
      <c r="M77" s="70"/>
      <c r="N77" s="70"/>
      <c r="O77" s="71"/>
      <c r="P77" s="31"/>
      <c r="Q77" s="32">
        <f>I77+J77+K77+L77+M77+N77+O77+P77</f>
        <v>700000000</v>
      </c>
      <c r="R77" s="33" t="s">
        <v>144</v>
      </c>
      <c r="S77" s="34" t="s">
        <v>60</v>
      </c>
      <c r="T77" s="34"/>
      <c r="U77" s="36" t="s">
        <v>60</v>
      </c>
    </row>
    <row r="78" spans="1:21" ht="38.25" x14ac:dyDescent="0.25">
      <c r="A78" s="123"/>
      <c r="B78" s="125"/>
      <c r="C78" s="110"/>
      <c r="D78" s="128"/>
      <c r="E78" s="68" t="s">
        <v>199</v>
      </c>
      <c r="F78" s="45" t="s">
        <v>200</v>
      </c>
      <c r="G78" s="45" t="s">
        <v>201</v>
      </c>
      <c r="H78" s="69" t="s">
        <v>171</v>
      </c>
      <c r="I78" s="30"/>
      <c r="J78" s="70"/>
      <c r="K78" s="70">
        <v>50000000</v>
      </c>
      <c r="L78" s="70">
        <v>50000000</v>
      </c>
      <c r="M78" s="70"/>
      <c r="N78" s="70"/>
      <c r="O78" s="71"/>
      <c r="P78" s="31"/>
      <c r="Q78" s="32">
        <f>I78+J78+K78+L78+M78+N78+O78+P78</f>
        <v>100000000</v>
      </c>
      <c r="R78" s="33" t="s">
        <v>144</v>
      </c>
      <c r="S78" s="34" t="s">
        <v>60</v>
      </c>
      <c r="T78" s="34"/>
      <c r="U78" s="36" t="s">
        <v>60</v>
      </c>
    </row>
    <row r="79" spans="1:21" ht="38.25" x14ac:dyDescent="0.25">
      <c r="A79" s="123"/>
      <c r="B79" s="125"/>
      <c r="C79" s="110"/>
      <c r="D79" s="128"/>
      <c r="E79" s="68" t="s">
        <v>202</v>
      </c>
      <c r="F79" s="45" t="s">
        <v>173</v>
      </c>
      <c r="G79" s="45" t="s">
        <v>115</v>
      </c>
      <c r="H79" s="69" t="s">
        <v>171</v>
      </c>
      <c r="I79" s="30"/>
      <c r="J79" s="70"/>
      <c r="K79" s="70">
        <v>15000000</v>
      </c>
      <c r="L79" s="70"/>
      <c r="M79" s="70"/>
      <c r="N79" s="70"/>
      <c r="O79" s="71"/>
      <c r="P79" s="31"/>
      <c r="Q79" s="32">
        <f>I79+J79+K79+L79+M79+N79+O79+P79</f>
        <v>15000000</v>
      </c>
      <c r="R79" s="33" t="s">
        <v>59</v>
      </c>
      <c r="S79" s="34" t="s">
        <v>60</v>
      </c>
      <c r="T79" s="34"/>
      <c r="U79" s="36" t="s">
        <v>60</v>
      </c>
    </row>
    <row r="80" spans="1:21" ht="38.25" x14ac:dyDescent="0.25">
      <c r="A80" s="123"/>
      <c r="B80" s="125"/>
      <c r="C80" s="110"/>
      <c r="D80" s="128"/>
      <c r="E80" s="68" t="s">
        <v>203</v>
      </c>
      <c r="F80" s="45" t="s">
        <v>173</v>
      </c>
      <c r="G80" s="45" t="s">
        <v>92</v>
      </c>
      <c r="H80" s="69" t="s">
        <v>171</v>
      </c>
      <c r="I80" s="30"/>
      <c r="J80" s="70"/>
      <c r="K80" s="70"/>
      <c r="L80" s="70"/>
      <c r="M80" s="70"/>
      <c r="N80" s="70">
        <v>500000000</v>
      </c>
      <c r="O80" s="71"/>
      <c r="P80" s="31"/>
      <c r="Q80" s="32">
        <f>I80+J80+K80+L80+M80+N80+O80+P80</f>
        <v>500000000</v>
      </c>
      <c r="R80" s="33" t="s">
        <v>59</v>
      </c>
      <c r="S80" s="34" t="s">
        <v>60</v>
      </c>
      <c r="T80" s="34"/>
      <c r="U80" s="36" t="s">
        <v>60</v>
      </c>
    </row>
    <row r="81" spans="1:21" ht="38.25" x14ac:dyDescent="0.25">
      <c r="A81" s="123"/>
      <c r="B81" s="125"/>
      <c r="C81" s="110"/>
      <c r="D81" s="128"/>
      <c r="E81" s="68" t="s">
        <v>204</v>
      </c>
      <c r="F81" s="45" t="s">
        <v>182</v>
      </c>
      <c r="G81" s="45" t="s">
        <v>118</v>
      </c>
      <c r="H81" s="69" t="s">
        <v>171</v>
      </c>
      <c r="I81" s="30">
        <v>5000000</v>
      </c>
      <c r="J81" s="70">
        <v>5000000</v>
      </c>
      <c r="K81" s="70">
        <v>5000000</v>
      </c>
      <c r="L81" s="70">
        <v>5000000</v>
      </c>
      <c r="M81" s="70">
        <v>5000000</v>
      </c>
      <c r="N81" s="70">
        <v>5000000</v>
      </c>
      <c r="O81" s="71"/>
      <c r="P81" s="31"/>
      <c r="Q81" s="32">
        <f>I81+J81+K81+L81+M81+N81+O81+P81</f>
        <v>30000000</v>
      </c>
      <c r="R81" s="33" t="s">
        <v>144</v>
      </c>
      <c r="S81" s="34" t="s">
        <v>60</v>
      </c>
      <c r="T81" s="34"/>
      <c r="U81" s="36" t="s">
        <v>60</v>
      </c>
    </row>
    <row r="82" spans="1:21" ht="25.5" x14ac:dyDescent="0.25">
      <c r="A82" s="123"/>
      <c r="B82" s="125"/>
      <c r="C82" s="110"/>
      <c r="D82" s="128"/>
      <c r="E82" s="68" t="s">
        <v>205</v>
      </c>
      <c r="F82" s="45" t="s">
        <v>191</v>
      </c>
      <c r="G82" s="45" t="s">
        <v>118</v>
      </c>
      <c r="H82" s="69" t="s">
        <v>171</v>
      </c>
      <c r="I82" s="30"/>
      <c r="J82" s="70"/>
      <c r="K82" s="70">
        <v>140000000</v>
      </c>
      <c r="L82" s="70"/>
      <c r="M82" s="70"/>
      <c r="N82" s="70"/>
      <c r="O82" s="71"/>
      <c r="P82" s="31"/>
      <c r="Q82" s="32">
        <f>I82+J82+K82+L82+M82+N82+O82+P82</f>
        <v>140000000</v>
      </c>
      <c r="R82" s="33" t="s">
        <v>59</v>
      </c>
      <c r="S82" s="34" t="s">
        <v>60</v>
      </c>
      <c r="T82" s="34"/>
      <c r="U82" s="36" t="s">
        <v>60</v>
      </c>
    </row>
    <row r="83" spans="1:21" ht="25.5" x14ac:dyDescent="0.25">
      <c r="A83" s="123"/>
      <c r="B83" s="125"/>
      <c r="C83" s="110"/>
      <c r="D83" s="128"/>
      <c r="E83" s="68" t="s">
        <v>206</v>
      </c>
      <c r="F83" s="45" t="s">
        <v>182</v>
      </c>
      <c r="G83" s="45" t="s">
        <v>207</v>
      </c>
      <c r="H83" s="69" t="s">
        <v>208</v>
      </c>
      <c r="I83" s="30"/>
      <c r="J83" s="70">
        <f>500000*80</f>
        <v>40000000</v>
      </c>
      <c r="K83" s="70">
        <f t="shared" ref="K83:N83" si="2">500000*80</f>
        <v>40000000</v>
      </c>
      <c r="L83" s="70">
        <f t="shared" si="2"/>
        <v>40000000</v>
      </c>
      <c r="M83" s="70">
        <f t="shared" si="2"/>
        <v>40000000</v>
      </c>
      <c r="N83" s="70">
        <f t="shared" si="2"/>
        <v>40000000</v>
      </c>
      <c r="O83" s="71"/>
      <c r="P83" s="31"/>
      <c r="Q83" s="32">
        <f>I83+J83+K83+L83+M83+N83+O83+P83</f>
        <v>200000000</v>
      </c>
      <c r="R83" s="33" t="s">
        <v>144</v>
      </c>
      <c r="S83" s="34" t="s">
        <v>60</v>
      </c>
      <c r="T83" s="34"/>
      <c r="U83" s="36" t="s">
        <v>60</v>
      </c>
    </row>
    <row r="84" spans="1:21" ht="38.25" x14ac:dyDescent="0.25">
      <c r="A84" s="123"/>
      <c r="B84" s="125"/>
      <c r="C84" s="110"/>
      <c r="D84" s="129"/>
      <c r="E84" s="74" t="s">
        <v>209</v>
      </c>
      <c r="F84" s="45" t="s">
        <v>182</v>
      </c>
      <c r="G84" s="44" t="s">
        <v>210</v>
      </c>
      <c r="H84" s="43" t="s">
        <v>211</v>
      </c>
      <c r="I84" s="70">
        <v>35000000</v>
      </c>
      <c r="J84" s="70">
        <v>35000000</v>
      </c>
      <c r="K84" s="70">
        <v>35000000</v>
      </c>
      <c r="L84" s="70">
        <v>35000000</v>
      </c>
      <c r="M84" s="70">
        <v>35000000</v>
      </c>
      <c r="N84" s="70">
        <v>35000000</v>
      </c>
      <c r="O84" s="71">
        <v>35000000</v>
      </c>
      <c r="P84" s="73">
        <v>35000000</v>
      </c>
      <c r="Q84" s="32">
        <f>I84+J84+K84+L84+M84+N84+O84+P84</f>
        <v>280000000</v>
      </c>
      <c r="R84" s="33" t="s">
        <v>144</v>
      </c>
      <c r="S84" s="34" t="s">
        <v>60</v>
      </c>
      <c r="T84" s="34"/>
      <c r="U84" s="36" t="s">
        <v>60</v>
      </c>
    </row>
    <row r="85" spans="1:21" ht="38.25" customHeight="1" x14ac:dyDescent="0.25">
      <c r="A85" s="123"/>
      <c r="B85" s="125"/>
      <c r="C85" s="110"/>
      <c r="D85" s="135"/>
      <c r="E85" s="76" t="s">
        <v>212</v>
      </c>
      <c r="F85" s="45" t="s">
        <v>182</v>
      </c>
      <c r="G85" s="45" t="s">
        <v>115</v>
      </c>
      <c r="H85" s="69" t="s">
        <v>213</v>
      </c>
      <c r="I85" s="29"/>
      <c r="J85" s="29"/>
      <c r="K85" s="70"/>
      <c r="L85" s="70">
        <v>250000000</v>
      </c>
      <c r="M85" s="70"/>
      <c r="N85" s="70"/>
      <c r="O85" s="71"/>
      <c r="P85" s="31"/>
      <c r="Q85" s="32">
        <f>I85+J85+K85+L85+M85+N85+O85+P85</f>
        <v>250000000</v>
      </c>
      <c r="R85" s="33" t="s">
        <v>144</v>
      </c>
      <c r="S85" s="34" t="s">
        <v>60</v>
      </c>
      <c r="T85" s="34"/>
      <c r="U85" s="36" t="s">
        <v>60</v>
      </c>
    </row>
    <row r="86" spans="1:21" ht="34.5" customHeight="1" x14ac:dyDescent="0.25">
      <c r="A86" s="123"/>
      <c r="B86" s="125"/>
      <c r="C86" s="110"/>
      <c r="D86" s="135"/>
      <c r="E86" s="74" t="s">
        <v>214</v>
      </c>
      <c r="F86" s="45" t="s">
        <v>182</v>
      </c>
      <c r="G86" s="44" t="s">
        <v>215</v>
      </c>
      <c r="H86" s="69" t="s">
        <v>213</v>
      </c>
      <c r="I86" s="70">
        <v>60000000</v>
      </c>
      <c r="J86" s="70"/>
      <c r="K86" s="70"/>
      <c r="L86" s="70">
        <v>70000000</v>
      </c>
      <c r="M86" s="70"/>
      <c r="N86" s="70">
        <v>70000000</v>
      </c>
      <c r="O86" s="71"/>
      <c r="P86" s="31">
        <v>70000000</v>
      </c>
      <c r="Q86" s="32">
        <f>I86+J86+K86+L86+M86+N86+O86+P86</f>
        <v>270000000</v>
      </c>
      <c r="R86" s="33" t="s">
        <v>144</v>
      </c>
      <c r="S86" s="34" t="s">
        <v>60</v>
      </c>
      <c r="T86" s="34"/>
      <c r="U86" s="36" t="s">
        <v>60</v>
      </c>
    </row>
    <row r="87" spans="1:21" ht="40.5" customHeight="1" x14ac:dyDescent="0.25">
      <c r="A87" s="123"/>
      <c r="B87" s="125"/>
      <c r="C87" s="110"/>
      <c r="D87" s="135"/>
      <c r="E87" s="74" t="s">
        <v>216</v>
      </c>
      <c r="F87" s="45" t="s">
        <v>182</v>
      </c>
      <c r="G87" s="44" t="s">
        <v>215</v>
      </c>
      <c r="H87" s="69" t="s">
        <v>213</v>
      </c>
      <c r="I87" s="70">
        <v>504000000</v>
      </c>
      <c r="J87" s="70"/>
      <c r="K87" s="70">
        <v>530000000</v>
      </c>
      <c r="L87" s="70">
        <v>400000000</v>
      </c>
      <c r="M87" s="70"/>
      <c r="N87" s="70"/>
      <c r="O87" s="71">
        <v>500000000</v>
      </c>
      <c r="P87" s="31"/>
      <c r="Q87" s="32">
        <f>I87+J87+K87+L87+M87+N87+O87+P87</f>
        <v>1934000000</v>
      </c>
      <c r="R87" s="33" t="s">
        <v>144</v>
      </c>
      <c r="S87" s="34" t="s">
        <v>60</v>
      </c>
      <c r="T87" s="34"/>
      <c r="U87" s="36" t="s">
        <v>60</v>
      </c>
    </row>
    <row r="88" spans="1:21" ht="43.5" customHeight="1" x14ac:dyDescent="0.25">
      <c r="A88" s="123"/>
      <c r="B88" s="125"/>
      <c r="C88" s="126" t="s">
        <v>36</v>
      </c>
      <c r="D88" s="127" t="s">
        <v>217</v>
      </c>
      <c r="E88" s="53" t="s">
        <v>218</v>
      </c>
      <c r="F88" s="45" t="s">
        <v>219</v>
      </c>
      <c r="G88" s="44" t="s">
        <v>92</v>
      </c>
      <c r="H88" s="42" t="s">
        <v>220</v>
      </c>
      <c r="I88" s="70"/>
      <c r="J88" s="70">
        <v>80000000</v>
      </c>
      <c r="K88" s="70"/>
      <c r="L88" s="70"/>
      <c r="M88" s="70"/>
      <c r="N88" s="70"/>
      <c r="O88" s="71"/>
      <c r="P88" s="31"/>
      <c r="Q88" s="32">
        <f>I88+J88+K88+L88+M88+N88+O88+P88</f>
        <v>80000000</v>
      </c>
      <c r="R88" s="33" t="s">
        <v>59</v>
      </c>
      <c r="S88" s="34"/>
      <c r="T88" s="34"/>
      <c r="U88" s="36"/>
    </row>
    <row r="89" spans="1:21" ht="54.75" customHeight="1" x14ac:dyDescent="0.25">
      <c r="A89" s="123"/>
      <c r="B89" s="125"/>
      <c r="C89" s="126"/>
      <c r="D89" s="128"/>
      <c r="E89" s="53" t="s">
        <v>221</v>
      </c>
      <c r="F89" s="45" t="s">
        <v>166</v>
      </c>
      <c r="G89" s="44" t="s">
        <v>201</v>
      </c>
      <c r="H89" s="42" t="s">
        <v>220</v>
      </c>
      <c r="I89" s="70">
        <v>75000000</v>
      </c>
      <c r="J89" s="70"/>
      <c r="K89" s="70"/>
      <c r="L89" s="70"/>
      <c r="M89" s="70"/>
      <c r="N89" s="70"/>
      <c r="O89" s="71"/>
      <c r="P89" s="31"/>
      <c r="Q89" s="32">
        <f>I89+J89+K89+L89+M89+N89+O89+P89</f>
        <v>75000000</v>
      </c>
      <c r="R89" s="33" t="s">
        <v>59</v>
      </c>
      <c r="S89" s="34"/>
      <c r="T89" s="34"/>
      <c r="U89" s="36"/>
    </row>
    <row r="90" spans="1:21" ht="39.75" customHeight="1" x14ac:dyDescent="0.25">
      <c r="A90" s="123"/>
      <c r="B90" s="125"/>
      <c r="C90" s="126"/>
      <c r="D90" s="128"/>
      <c r="E90" s="53" t="s">
        <v>222</v>
      </c>
      <c r="F90" s="45" t="s">
        <v>223</v>
      </c>
      <c r="G90" s="44" t="s">
        <v>103</v>
      </c>
      <c r="H90" s="42" t="s">
        <v>220</v>
      </c>
      <c r="I90" s="70">
        <v>50000000</v>
      </c>
      <c r="J90" s="70"/>
      <c r="K90" s="70"/>
      <c r="L90" s="70"/>
      <c r="M90" s="70"/>
      <c r="N90" s="70"/>
      <c r="O90" s="71"/>
      <c r="P90" s="31"/>
      <c r="Q90" s="32">
        <f>I90+J90+K90+L90+M90+N90+O90+P90</f>
        <v>50000000</v>
      </c>
      <c r="R90" s="33" t="s">
        <v>59</v>
      </c>
      <c r="S90" s="34"/>
      <c r="T90" s="34"/>
      <c r="U90" s="36"/>
    </row>
    <row r="91" spans="1:21" ht="63" customHeight="1" x14ac:dyDescent="0.25">
      <c r="A91" s="123"/>
      <c r="B91" s="125"/>
      <c r="C91" s="126"/>
      <c r="D91" s="128"/>
      <c r="E91" s="53" t="s">
        <v>224</v>
      </c>
      <c r="F91" s="45" t="s">
        <v>225</v>
      </c>
      <c r="G91" s="44"/>
      <c r="H91" s="42" t="s">
        <v>226</v>
      </c>
      <c r="I91" s="70">
        <v>6000000</v>
      </c>
      <c r="J91" s="70"/>
      <c r="K91" s="70"/>
      <c r="L91" s="70"/>
      <c r="M91" s="70"/>
      <c r="N91" s="70"/>
      <c r="O91" s="71"/>
      <c r="P91" s="31"/>
      <c r="Q91" s="32">
        <f>I91+J91+K91+L91+M91+N91+O91+P91</f>
        <v>6000000</v>
      </c>
      <c r="R91" s="33" t="s">
        <v>59</v>
      </c>
      <c r="S91" s="34"/>
      <c r="T91" s="34"/>
      <c r="U91" s="36"/>
    </row>
    <row r="92" spans="1:21" ht="51" customHeight="1" x14ac:dyDescent="0.25">
      <c r="A92" s="123"/>
      <c r="B92" s="125"/>
      <c r="C92" s="126"/>
      <c r="D92" s="128"/>
      <c r="E92" s="53" t="s">
        <v>227</v>
      </c>
      <c r="F92" s="45" t="s">
        <v>223</v>
      </c>
      <c r="G92" s="44" t="s">
        <v>228</v>
      </c>
      <c r="H92" s="42" t="s">
        <v>226</v>
      </c>
      <c r="I92" s="70">
        <v>36000000</v>
      </c>
      <c r="J92" s="70">
        <v>36000000</v>
      </c>
      <c r="K92" s="70">
        <v>36000000</v>
      </c>
      <c r="L92" s="70">
        <v>36000000</v>
      </c>
      <c r="M92" s="70">
        <v>36000000</v>
      </c>
      <c r="N92" s="70">
        <v>36000000</v>
      </c>
      <c r="O92" s="71">
        <v>36000000</v>
      </c>
      <c r="P92" s="73">
        <v>36000000</v>
      </c>
      <c r="Q92" s="32">
        <f>I92+J92+K92+L92+M92+N92+O92+P92</f>
        <v>288000000</v>
      </c>
      <c r="R92" s="33" t="s">
        <v>144</v>
      </c>
      <c r="S92" s="34"/>
      <c r="T92" s="34"/>
      <c r="U92" s="36"/>
    </row>
    <row r="93" spans="1:21" ht="54" customHeight="1" x14ac:dyDescent="0.25">
      <c r="A93" s="123"/>
      <c r="B93" s="125"/>
      <c r="C93" s="126"/>
      <c r="D93" s="128"/>
      <c r="E93" s="53" t="s">
        <v>229</v>
      </c>
      <c r="F93" s="45" t="s">
        <v>230</v>
      </c>
      <c r="G93" s="44" t="s">
        <v>201</v>
      </c>
      <c r="H93" s="42" t="s">
        <v>226</v>
      </c>
      <c r="I93" s="70"/>
      <c r="J93" s="70">
        <v>150000000</v>
      </c>
      <c r="K93" s="70"/>
      <c r="L93" s="70"/>
      <c r="M93" s="70"/>
      <c r="N93" s="70"/>
      <c r="O93" s="71"/>
      <c r="P93" s="31"/>
      <c r="Q93" s="32">
        <f>I93+J93+K93+L93+M93+N93+O93+P93</f>
        <v>150000000</v>
      </c>
      <c r="R93" s="33" t="s">
        <v>144</v>
      </c>
      <c r="S93" s="34"/>
      <c r="T93" s="34"/>
      <c r="U93" s="36"/>
    </row>
    <row r="94" spans="1:21" ht="57" customHeight="1" x14ac:dyDescent="0.25">
      <c r="A94" s="123"/>
      <c r="B94" s="125"/>
      <c r="C94" s="126"/>
      <c r="D94" s="128"/>
      <c r="E94" s="72" t="s">
        <v>231</v>
      </c>
      <c r="F94" s="45" t="s">
        <v>230</v>
      </c>
      <c r="G94" s="44" t="s">
        <v>232</v>
      </c>
      <c r="H94" s="42" t="s">
        <v>226</v>
      </c>
      <c r="I94" s="70">
        <v>80000000</v>
      </c>
      <c r="J94" s="70"/>
      <c r="K94" s="70"/>
      <c r="L94" s="70"/>
      <c r="M94" s="70">
        <v>80000000</v>
      </c>
      <c r="N94" s="70"/>
      <c r="O94" s="71"/>
      <c r="P94" s="31"/>
      <c r="Q94" s="32">
        <f>I94+J94+K94+L94+M94+N94+O94+P94</f>
        <v>160000000</v>
      </c>
      <c r="R94" s="33" t="s">
        <v>144</v>
      </c>
      <c r="S94" s="34"/>
      <c r="T94" s="34"/>
      <c r="U94" s="36"/>
    </row>
    <row r="95" spans="1:21" ht="34.5" customHeight="1" x14ac:dyDescent="0.25">
      <c r="A95" s="123"/>
      <c r="B95" s="125"/>
      <c r="C95" s="126"/>
      <c r="D95" s="128"/>
      <c r="E95" s="74" t="s">
        <v>233</v>
      </c>
      <c r="F95" s="45" t="s">
        <v>230</v>
      </c>
      <c r="G95" s="44" t="s">
        <v>201</v>
      </c>
      <c r="H95" s="42" t="s">
        <v>226</v>
      </c>
      <c r="I95" s="70">
        <v>60000000</v>
      </c>
      <c r="J95" s="70"/>
      <c r="K95" s="70"/>
      <c r="L95" s="70">
        <v>150000000</v>
      </c>
      <c r="M95" s="70"/>
      <c r="N95" s="70"/>
      <c r="O95" s="71"/>
      <c r="P95" s="31"/>
      <c r="Q95" s="32">
        <f>I95+J95+K95+L95+M95+N95+O95+P95</f>
        <v>210000000</v>
      </c>
      <c r="R95" s="33" t="s">
        <v>144</v>
      </c>
      <c r="S95" s="34"/>
      <c r="T95" s="34"/>
      <c r="U95" s="36"/>
    </row>
    <row r="96" spans="1:21" ht="73.5" customHeight="1" x14ac:dyDescent="0.25">
      <c r="A96" s="123"/>
      <c r="B96" s="125"/>
      <c r="C96" s="126"/>
      <c r="D96" s="129"/>
      <c r="E96" s="74" t="s">
        <v>234</v>
      </c>
      <c r="F96" s="45" t="s">
        <v>182</v>
      </c>
      <c r="G96" s="44" t="s">
        <v>201</v>
      </c>
      <c r="H96" s="42" t="s">
        <v>226</v>
      </c>
      <c r="I96" s="70">
        <f>SUM(I88:I95)</f>
        <v>307000000</v>
      </c>
      <c r="J96" s="70"/>
      <c r="K96" s="70"/>
      <c r="L96" s="70">
        <v>300000000</v>
      </c>
      <c r="M96" s="70"/>
      <c r="N96" s="70"/>
      <c r="O96" s="71"/>
      <c r="P96" s="31">
        <v>300000000</v>
      </c>
      <c r="Q96" s="32">
        <f>I96+J96+K96+L96+M96+N96+O96+P96</f>
        <v>907000000</v>
      </c>
      <c r="R96" s="33" t="s">
        <v>144</v>
      </c>
      <c r="S96" s="34"/>
      <c r="T96" s="34"/>
      <c r="U96" s="36"/>
    </row>
    <row r="97" spans="1:21" ht="36.75" customHeight="1" x14ac:dyDescent="0.25">
      <c r="A97" s="123"/>
      <c r="B97" s="125"/>
      <c r="C97" s="122" t="s">
        <v>37</v>
      </c>
      <c r="D97" s="127" t="s">
        <v>235</v>
      </c>
      <c r="E97" s="74" t="s">
        <v>236</v>
      </c>
      <c r="F97" s="45" t="s">
        <v>182</v>
      </c>
      <c r="G97" s="44" t="s">
        <v>125</v>
      </c>
      <c r="H97" s="42" t="s">
        <v>237</v>
      </c>
      <c r="I97" s="70">
        <v>20000000</v>
      </c>
      <c r="J97" s="70"/>
      <c r="K97" s="70"/>
      <c r="L97" s="70">
        <v>20000000</v>
      </c>
      <c r="M97" s="70"/>
      <c r="N97" s="70"/>
      <c r="O97" s="71"/>
      <c r="P97" s="31"/>
      <c r="Q97" s="32">
        <f>I97+J97+K97+L97+M97+N97+O97+P97</f>
        <v>40000000</v>
      </c>
      <c r="R97" s="33" t="s">
        <v>59</v>
      </c>
      <c r="S97" s="34"/>
      <c r="T97" s="34"/>
      <c r="U97" s="36"/>
    </row>
    <row r="98" spans="1:21" ht="33.75" customHeight="1" x14ac:dyDescent="0.25">
      <c r="A98" s="123"/>
      <c r="B98" s="125"/>
      <c r="C98" s="110"/>
      <c r="D98" s="128"/>
      <c r="E98" s="74" t="s">
        <v>238</v>
      </c>
      <c r="F98" s="45" t="s">
        <v>182</v>
      </c>
      <c r="G98" s="44" t="s">
        <v>125</v>
      </c>
      <c r="H98" s="42" t="s">
        <v>237</v>
      </c>
      <c r="I98" s="70"/>
      <c r="J98" s="70">
        <v>150000000</v>
      </c>
      <c r="K98" s="70"/>
      <c r="L98" s="70">
        <v>150000000</v>
      </c>
      <c r="M98" s="70"/>
      <c r="N98" s="70"/>
      <c r="O98" s="71">
        <v>150000000</v>
      </c>
      <c r="P98" s="31"/>
      <c r="Q98" s="32">
        <f>I98+J98+K98+L98+M98+N98+O98+P98</f>
        <v>450000000</v>
      </c>
      <c r="R98" s="33" t="s">
        <v>59</v>
      </c>
      <c r="S98" s="34"/>
      <c r="T98" s="34"/>
      <c r="U98" s="36"/>
    </row>
    <row r="99" spans="1:21" ht="36.75" customHeight="1" x14ac:dyDescent="0.25">
      <c r="A99" s="123"/>
      <c r="B99" s="125"/>
      <c r="C99" s="110"/>
      <c r="D99" s="128"/>
      <c r="E99" s="74" t="s">
        <v>239</v>
      </c>
      <c r="F99" s="45" t="s">
        <v>182</v>
      </c>
      <c r="G99" s="44" t="s">
        <v>232</v>
      </c>
      <c r="H99" s="42" t="s">
        <v>237</v>
      </c>
      <c r="I99" s="70">
        <v>60000000</v>
      </c>
      <c r="J99" s="70"/>
      <c r="K99" s="70">
        <v>60000000</v>
      </c>
      <c r="L99" s="70"/>
      <c r="M99" s="70">
        <v>60000000</v>
      </c>
      <c r="N99" s="70"/>
      <c r="O99" s="71"/>
      <c r="P99" s="31"/>
      <c r="Q99" s="32">
        <f>I99+J99+K99+L99+M99+N99+O99+P99</f>
        <v>180000000</v>
      </c>
      <c r="R99" s="33" t="s">
        <v>59</v>
      </c>
      <c r="S99" s="34"/>
      <c r="T99" s="34"/>
      <c r="U99" s="36"/>
    </row>
    <row r="100" spans="1:21" ht="38.25" customHeight="1" x14ac:dyDescent="0.25">
      <c r="A100" s="123"/>
      <c r="B100" s="125"/>
      <c r="C100" s="110"/>
      <c r="D100" s="128"/>
      <c r="E100" s="77" t="s">
        <v>240</v>
      </c>
      <c r="F100" s="45" t="s">
        <v>182</v>
      </c>
      <c r="G100" s="44" t="s">
        <v>118</v>
      </c>
      <c r="H100" s="42" t="s">
        <v>237</v>
      </c>
      <c r="I100" s="70">
        <v>150000000</v>
      </c>
      <c r="J100" s="70"/>
      <c r="K100" s="70"/>
      <c r="L100" s="70">
        <v>1500000000</v>
      </c>
      <c r="M100" s="70"/>
      <c r="N100" s="70"/>
      <c r="O100" s="71">
        <v>150000000</v>
      </c>
      <c r="P100" s="31"/>
      <c r="Q100" s="32">
        <f>I100+J100+K100+L100+M100+N100+O100+P100</f>
        <v>1800000000</v>
      </c>
      <c r="R100" s="33" t="s">
        <v>59</v>
      </c>
      <c r="S100" s="34"/>
      <c r="T100" s="34"/>
      <c r="U100" s="36"/>
    </row>
    <row r="101" spans="1:21" ht="27.75" customHeight="1" x14ac:dyDescent="0.25">
      <c r="A101" s="123"/>
      <c r="B101" s="125"/>
      <c r="C101" s="110"/>
      <c r="D101" s="128"/>
      <c r="E101" s="74" t="s">
        <v>241</v>
      </c>
      <c r="F101" s="45" t="s">
        <v>182</v>
      </c>
      <c r="G101" s="44" t="s">
        <v>125</v>
      </c>
      <c r="H101" s="42" t="s">
        <v>237</v>
      </c>
      <c r="I101" s="70"/>
      <c r="J101" s="70">
        <v>50000000</v>
      </c>
      <c r="K101" s="70"/>
      <c r="L101" s="70"/>
      <c r="M101" s="70">
        <v>50000000</v>
      </c>
      <c r="N101" s="70"/>
      <c r="O101" s="71">
        <v>60000000</v>
      </c>
      <c r="P101" s="31"/>
      <c r="Q101" s="32">
        <f>I101+J101+K101+L101+M101+N101+O101+P101</f>
        <v>160000000</v>
      </c>
      <c r="R101" s="33" t="s">
        <v>59</v>
      </c>
      <c r="S101" s="34"/>
      <c r="T101" s="34"/>
      <c r="U101" s="36"/>
    </row>
    <row r="102" spans="1:21" ht="33.75" x14ac:dyDescent="0.25">
      <c r="A102" s="123"/>
      <c r="B102" s="125"/>
      <c r="C102" s="110"/>
      <c r="D102" s="128"/>
      <c r="E102" s="29" t="s">
        <v>242</v>
      </c>
      <c r="F102" s="45" t="s">
        <v>182</v>
      </c>
      <c r="G102" s="44" t="s">
        <v>118</v>
      </c>
      <c r="H102" s="42" t="s">
        <v>237</v>
      </c>
      <c r="I102" s="70">
        <v>40000000</v>
      </c>
      <c r="J102" s="70">
        <v>40000000</v>
      </c>
      <c r="K102" s="70">
        <v>40000000</v>
      </c>
      <c r="L102" s="70">
        <v>40000000</v>
      </c>
      <c r="M102" s="70">
        <v>40000000</v>
      </c>
      <c r="N102" s="70">
        <v>40000000</v>
      </c>
      <c r="O102" s="71">
        <v>40000000</v>
      </c>
      <c r="P102" s="73">
        <v>40000000</v>
      </c>
      <c r="Q102" s="32">
        <f>I102+J102+K102+L102+M102+N102+O102+P102</f>
        <v>320000000</v>
      </c>
      <c r="R102" s="33" t="s">
        <v>59</v>
      </c>
      <c r="S102" s="34" t="s">
        <v>60</v>
      </c>
      <c r="T102" s="34"/>
      <c r="U102" s="36" t="s">
        <v>60</v>
      </c>
    </row>
    <row r="103" spans="1:21" ht="42" customHeight="1" x14ac:dyDescent="0.25">
      <c r="A103" s="123"/>
      <c r="B103" s="125"/>
      <c r="C103" s="110"/>
      <c r="D103" s="128"/>
      <c r="E103" s="47" t="s">
        <v>243</v>
      </c>
      <c r="F103" s="45" t="s">
        <v>182</v>
      </c>
      <c r="G103" s="44" t="s">
        <v>118</v>
      </c>
      <c r="H103" s="42" t="s">
        <v>237</v>
      </c>
      <c r="I103" s="70">
        <v>10000000</v>
      </c>
      <c r="J103" s="70">
        <v>10000000</v>
      </c>
      <c r="K103" s="70">
        <v>10000000</v>
      </c>
      <c r="L103" s="70">
        <v>10000000</v>
      </c>
      <c r="M103" s="70">
        <v>10000000</v>
      </c>
      <c r="N103" s="70">
        <v>10000000</v>
      </c>
      <c r="O103" s="71">
        <v>10000000</v>
      </c>
      <c r="P103" s="73">
        <v>10000000</v>
      </c>
      <c r="Q103" s="32">
        <f>I103+J103+K103+L103+M103+N103+O103+P103</f>
        <v>80000000</v>
      </c>
      <c r="R103" s="33" t="s">
        <v>59</v>
      </c>
      <c r="S103" s="34" t="s">
        <v>60</v>
      </c>
      <c r="T103" s="34"/>
      <c r="U103" s="36" t="s">
        <v>60</v>
      </c>
    </row>
    <row r="104" spans="1:21" ht="33.75" x14ac:dyDescent="0.25">
      <c r="A104" s="123"/>
      <c r="B104" s="125"/>
      <c r="C104" s="110"/>
      <c r="D104" s="128"/>
      <c r="E104" s="29" t="s">
        <v>244</v>
      </c>
      <c r="F104" s="45" t="s">
        <v>182</v>
      </c>
      <c r="G104" s="44" t="s">
        <v>245</v>
      </c>
      <c r="H104" s="42" t="s">
        <v>237</v>
      </c>
      <c r="I104" s="70">
        <v>20000000</v>
      </c>
      <c r="J104" s="70"/>
      <c r="K104" s="70"/>
      <c r="L104" s="70"/>
      <c r="M104" s="70"/>
      <c r="N104" s="70">
        <v>150000000</v>
      </c>
      <c r="O104" s="71"/>
      <c r="P104" s="31"/>
      <c r="Q104" s="32">
        <f>I104+J104+K104+L104+M104+N104+O104+P104</f>
        <v>170000000</v>
      </c>
      <c r="R104" s="33" t="s">
        <v>59</v>
      </c>
      <c r="S104" s="34" t="s">
        <v>60</v>
      </c>
      <c r="T104" s="34"/>
      <c r="U104" s="36" t="s">
        <v>60</v>
      </c>
    </row>
    <row r="105" spans="1:21" ht="33.75" x14ac:dyDescent="0.25">
      <c r="A105" s="123"/>
      <c r="B105" s="125"/>
      <c r="C105" s="110"/>
      <c r="D105" s="128"/>
      <c r="E105" s="29" t="s">
        <v>246</v>
      </c>
      <c r="F105" s="45" t="s">
        <v>182</v>
      </c>
      <c r="G105" s="44" t="s">
        <v>247</v>
      </c>
      <c r="H105" s="42" t="s">
        <v>237</v>
      </c>
      <c r="I105" s="70"/>
      <c r="J105" s="70"/>
      <c r="K105" s="70">
        <v>30000000</v>
      </c>
      <c r="L105" s="70"/>
      <c r="M105" s="70">
        <v>30000000</v>
      </c>
      <c r="N105" s="70"/>
      <c r="O105" s="71"/>
      <c r="P105" s="31"/>
      <c r="Q105" s="32">
        <f>I105+J105+K105+L105+M105+N105+O105+P105</f>
        <v>60000000</v>
      </c>
      <c r="R105" s="33" t="s">
        <v>59</v>
      </c>
      <c r="S105" s="34" t="s">
        <v>60</v>
      </c>
      <c r="T105" s="34"/>
      <c r="U105" s="36" t="s">
        <v>60</v>
      </c>
    </row>
    <row r="106" spans="1:21" ht="33.75" x14ac:dyDescent="0.25">
      <c r="A106" s="123"/>
      <c r="B106" s="125"/>
      <c r="C106" s="110"/>
      <c r="D106" s="128"/>
      <c r="E106" s="29" t="s">
        <v>248</v>
      </c>
      <c r="F106" s="45" t="s">
        <v>182</v>
      </c>
      <c r="G106" s="44" t="s">
        <v>245</v>
      </c>
      <c r="H106" s="42" t="s">
        <v>237</v>
      </c>
      <c r="I106" s="70"/>
      <c r="J106" s="70"/>
      <c r="K106" s="70">
        <f>200000*20</f>
        <v>4000000</v>
      </c>
      <c r="L106" s="70"/>
      <c r="M106" s="70">
        <f>200000*20</f>
        <v>4000000</v>
      </c>
      <c r="N106" s="70"/>
      <c r="O106" s="71">
        <v>50000000</v>
      </c>
      <c r="P106" s="31"/>
      <c r="Q106" s="32">
        <f>I106+J106+K106+L106+M106+N106+O106+P106</f>
        <v>58000000</v>
      </c>
      <c r="R106" s="33" t="s">
        <v>59</v>
      </c>
      <c r="S106" s="34" t="s">
        <v>60</v>
      </c>
      <c r="T106" s="34"/>
      <c r="U106" s="36" t="s">
        <v>60</v>
      </c>
    </row>
    <row r="107" spans="1:21" ht="33.75" x14ac:dyDescent="0.25">
      <c r="A107" s="123"/>
      <c r="B107" s="125"/>
      <c r="C107" s="110"/>
      <c r="D107" s="128"/>
      <c r="E107" s="29" t="s">
        <v>249</v>
      </c>
      <c r="F107" s="45" t="s">
        <v>182</v>
      </c>
      <c r="G107" s="44" t="s">
        <v>245</v>
      </c>
      <c r="H107" s="42" t="s">
        <v>237</v>
      </c>
      <c r="I107" s="70"/>
      <c r="J107" s="70">
        <v>15000000</v>
      </c>
      <c r="K107" s="70"/>
      <c r="L107" s="70"/>
      <c r="M107" s="70"/>
      <c r="N107" s="70"/>
      <c r="O107" s="71"/>
      <c r="P107" s="31"/>
      <c r="Q107" s="32">
        <f>I107+J107+K107+L107+M107+N107+O107+P107</f>
        <v>15000000</v>
      </c>
      <c r="R107" s="33" t="s">
        <v>59</v>
      </c>
      <c r="S107" s="34"/>
      <c r="T107" s="34"/>
      <c r="U107" s="36"/>
    </row>
    <row r="108" spans="1:21" ht="33.75" x14ac:dyDescent="0.25">
      <c r="A108" s="123"/>
      <c r="B108" s="125"/>
      <c r="C108" s="110"/>
      <c r="D108" s="128"/>
      <c r="E108" s="29" t="s">
        <v>250</v>
      </c>
      <c r="F108" s="45" t="s">
        <v>182</v>
      </c>
      <c r="G108" s="44" t="s">
        <v>245</v>
      </c>
      <c r="H108" s="42" t="s">
        <v>237</v>
      </c>
      <c r="I108" s="70">
        <v>20000000</v>
      </c>
      <c r="J108" s="70"/>
      <c r="K108" s="70">
        <v>20000000</v>
      </c>
      <c r="L108" s="70"/>
      <c r="M108" s="70"/>
      <c r="N108" s="70"/>
      <c r="O108" s="71"/>
      <c r="P108" s="31"/>
      <c r="Q108" s="32">
        <f>I108+J108+K108+L108+M108+N108+O108+P108</f>
        <v>40000000</v>
      </c>
      <c r="R108" s="33" t="s">
        <v>59</v>
      </c>
      <c r="S108" s="34" t="s">
        <v>60</v>
      </c>
      <c r="T108" s="34"/>
      <c r="U108" s="36" t="s">
        <v>60</v>
      </c>
    </row>
    <row r="109" spans="1:21" ht="33.75" x14ac:dyDescent="0.25">
      <c r="A109" s="123"/>
      <c r="B109" s="125"/>
      <c r="C109" s="110"/>
      <c r="D109" s="128"/>
      <c r="E109" s="29" t="s">
        <v>251</v>
      </c>
      <c r="F109" s="45" t="s">
        <v>182</v>
      </c>
      <c r="G109" s="44" t="s">
        <v>252</v>
      </c>
      <c r="H109" s="42" t="s">
        <v>237</v>
      </c>
      <c r="I109" s="70"/>
      <c r="J109" s="70">
        <f>10000*3000</f>
        <v>30000000</v>
      </c>
      <c r="K109" s="70"/>
      <c r="L109" s="70"/>
      <c r="M109" s="70"/>
      <c r="N109" s="70"/>
      <c r="O109" s="71"/>
      <c r="P109" s="31"/>
      <c r="Q109" s="32">
        <f>I109+J109+K109+L109+M109+N109+O109+P109</f>
        <v>30000000</v>
      </c>
      <c r="R109" s="33" t="s">
        <v>59</v>
      </c>
      <c r="S109" s="34" t="s">
        <v>60</v>
      </c>
      <c r="T109" s="34"/>
      <c r="U109" s="36" t="s">
        <v>60</v>
      </c>
    </row>
    <row r="110" spans="1:21" ht="33.75" x14ac:dyDescent="0.25">
      <c r="A110" s="123"/>
      <c r="B110" s="125"/>
      <c r="C110" s="110"/>
      <c r="D110" s="128"/>
      <c r="E110" s="47" t="s">
        <v>253</v>
      </c>
      <c r="F110" s="45" t="s">
        <v>182</v>
      </c>
      <c r="G110" s="44" t="s">
        <v>125</v>
      </c>
      <c r="H110" s="42" t="s">
        <v>237</v>
      </c>
      <c r="I110" s="70"/>
      <c r="J110" s="70">
        <f>50*1500000</f>
        <v>75000000</v>
      </c>
      <c r="K110" s="70"/>
      <c r="L110" s="70"/>
      <c r="M110" s="70">
        <v>75000000</v>
      </c>
      <c r="N110" s="70"/>
      <c r="O110" s="71"/>
      <c r="P110" s="31"/>
      <c r="Q110" s="32">
        <f>I110+J110+K110+L110+M110+N110+O110+P110</f>
        <v>150000000</v>
      </c>
      <c r="R110" s="33" t="s">
        <v>59</v>
      </c>
      <c r="S110" s="34" t="s">
        <v>60</v>
      </c>
      <c r="T110" s="34"/>
      <c r="U110" s="36" t="s">
        <v>60</v>
      </c>
    </row>
    <row r="111" spans="1:21" ht="22.5" x14ac:dyDescent="0.25">
      <c r="A111" s="123"/>
      <c r="B111" s="125"/>
      <c r="C111" s="110"/>
      <c r="D111" s="128"/>
      <c r="E111" s="47" t="s">
        <v>254</v>
      </c>
      <c r="F111" s="44" t="s">
        <v>255</v>
      </c>
      <c r="G111" s="44" t="s">
        <v>92</v>
      </c>
      <c r="H111" s="42" t="s">
        <v>256</v>
      </c>
      <c r="I111" s="70"/>
      <c r="J111" s="70">
        <v>80000000</v>
      </c>
      <c r="K111" s="70">
        <v>90000000</v>
      </c>
      <c r="L111" s="70"/>
      <c r="M111" s="70"/>
      <c r="N111" s="70">
        <v>70000000</v>
      </c>
      <c r="O111" s="71"/>
      <c r="P111" s="31"/>
      <c r="Q111" s="32">
        <f>I111+J111+K111+L111+M111+N111+O111+P111</f>
        <v>240000000</v>
      </c>
      <c r="R111" s="33" t="s">
        <v>59</v>
      </c>
      <c r="S111" s="34" t="s">
        <v>60</v>
      </c>
      <c r="T111" s="34"/>
      <c r="U111" s="36" t="s">
        <v>60</v>
      </c>
    </row>
    <row r="112" spans="1:21" ht="22.5" x14ac:dyDescent="0.25">
      <c r="A112" s="123"/>
      <c r="B112" s="125"/>
      <c r="C112" s="110"/>
      <c r="D112" s="128"/>
      <c r="E112" s="30" t="s">
        <v>257</v>
      </c>
      <c r="F112" s="44" t="s">
        <v>255</v>
      </c>
      <c r="G112" s="44" t="s">
        <v>258</v>
      </c>
      <c r="H112" s="42" t="s">
        <v>256</v>
      </c>
      <c r="I112" s="70"/>
      <c r="J112" s="70"/>
      <c r="K112" s="70">
        <v>50000000</v>
      </c>
      <c r="L112" s="70">
        <v>50000000</v>
      </c>
      <c r="M112" s="70"/>
      <c r="N112" s="70"/>
      <c r="O112" s="71"/>
      <c r="P112" s="31"/>
      <c r="Q112" s="32">
        <f>I112+J112+K112+L112+M112+N112+O112+P112</f>
        <v>100000000</v>
      </c>
      <c r="R112" s="33" t="s">
        <v>59</v>
      </c>
      <c r="S112" s="34" t="s">
        <v>60</v>
      </c>
      <c r="T112" s="34"/>
      <c r="U112" s="36" t="s">
        <v>60</v>
      </c>
    </row>
    <row r="113" spans="1:21" ht="22.5" x14ac:dyDescent="0.25">
      <c r="A113" s="123"/>
      <c r="B113" s="125"/>
      <c r="C113" s="110"/>
      <c r="D113" s="129"/>
      <c r="E113" s="29" t="s">
        <v>259</v>
      </c>
      <c r="F113" s="44" t="s">
        <v>255</v>
      </c>
      <c r="G113" s="44" t="s">
        <v>252</v>
      </c>
      <c r="H113" s="42" t="s">
        <v>256</v>
      </c>
      <c r="I113" s="70"/>
      <c r="J113" s="70"/>
      <c r="K113" s="70"/>
      <c r="L113" s="70"/>
      <c r="M113" s="70">
        <f>10000*15000</f>
        <v>150000000</v>
      </c>
      <c r="N113" s="70"/>
      <c r="O113" s="71"/>
      <c r="P113" s="31"/>
      <c r="Q113" s="32">
        <f>I113+J113+K113+L113+M113+N113+O113+P113</f>
        <v>150000000</v>
      </c>
      <c r="R113" s="33" t="s">
        <v>59</v>
      </c>
      <c r="S113" s="34" t="s">
        <v>60</v>
      </c>
      <c r="T113" s="34"/>
      <c r="U113" s="36" t="s">
        <v>60</v>
      </c>
    </row>
    <row r="114" spans="1:21" x14ac:dyDescent="0.25">
      <c r="A114" s="123"/>
      <c r="B114" s="125"/>
      <c r="C114" s="78"/>
      <c r="D114" s="79"/>
      <c r="E114" s="70" t="s">
        <v>260</v>
      </c>
      <c r="F114" s="44"/>
      <c r="G114" s="44"/>
      <c r="H114" s="80"/>
      <c r="I114" s="70"/>
      <c r="J114" s="70"/>
      <c r="K114" s="70"/>
      <c r="L114" s="70"/>
      <c r="M114" s="70"/>
      <c r="N114" s="70"/>
      <c r="O114" s="71"/>
      <c r="P114" s="31"/>
      <c r="Q114" s="32">
        <f>I114+J114+K114+L114+M114+N114+O114+P114</f>
        <v>0</v>
      </c>
      <c r="R114" s="33"/>
      <c r="S114" s="34"/>
      <c r="T114" s="34"/>
      <c r="U114" s="36"/>
    </row>
    <row r="115" spans="1:21" x14ac:dyDescent="0.25">
      <c r="A115" s="131"/>
      <c r="B115" s="132"/>
      <c r="C115" s="81"/>
      <c r="D115" s="82"/>
      <c r="E115" s="70" t="s">
        <v>261</v>
      </c>
      <c r="F115" s="29"/>
      <c r="G115" s="44"/>
      <c r="H115" s="83"/>
      <c r="I115" s="70">
        <v>190000000</v>
      </c>
      <c r="J115" s="70"/>
      <c r="K115" s="70"/>
      <c r="L115" s="70">
        <v>250000000</v>
      </c>
      <c r="M115" s="70"/>
      <c r="N115" s="70"/>
      <c r="O115" s="71"/>
      <c r="P115" s="31"/>
      <c r="Q115" s="32">
        <f>I115+J115+K115+L115+M115+N115+O115+P115</f>
        <v>440000000</v>
      </c>
      <c r="R115" s="33"/>
      <c r="S115" s="35"/>
      <c r="T115" s="35"/>
      <c r="U115" s="84"/>
    </row>
    <row r="116" spans="1:21" x14ac:dyDescent="0.25">
      <c r="A116" s="115" t="s">
        <v>262</v>
      </c>
      <c r="B116" s="116"/>
      <c r="C116" s="116"/>
      <c r="D116" s="116"/>
      <c r="E116" s="116"/>
      <c r="F116" s="116"/>
      <c r="G116" s="116"/>
      <c r="H116" s="117"/>
      <c r="I116" s="64">
        <f t="shared" ref="I116:N116" si="3">SUM(I54:I115)</f>
        <v>13578100000</v>
      </c>
      <c r="J116" s="64">
        <f t="shared" si="3"/>
        <v>4462100000</v>
      </c>
      <c r="K116" s="64">
        <f t="shared" si="3"/>
        <v>2976100000</v>
      </c>
      <c r="L116" s="64">
        <f t="shared" si="3"/>
        <v>10802100000</v>
      </c>
      <c r="M116" s="64">
        <f t="shared" si="3"/>
        <v>1738100000</v>
      </c>
      <c r="N116" s="64">
        <f t="shared" si="3"/>
        <v>11658100000</v>
      </c>
      <c r="O116" s="30">
        <f>SUM(O63:O115)</f>
        <v>1191000000</v>
      </c>
      <c r="P116" s="31">
        <f>SUM(P63:P115)</f>
        <v>651000000</v>
      </c>
      <c r="Q116" s="32">
        <f>I116+J116+K116+L116+M116+N116+O116+P116</f>
        <v>47056600000</v>
      </c>
      <c r="R116" s="65"/>
      <c r="S116" s="66"/>
      <c r="T116" s="66"/>
      <c r="U116" s="67"/>
    </row>
    <row r="117" spans="1:21" ht="33.75" x14ac:dyDescent="0.25">
      <c r="A117" s="130">
        <v>3</v>
      </c>
      <c r="B117" s="124" t="s">
        <v>263</v>
      </c>
      <c r="C117" s="126" t="s">
        <v>264</v>
      </c>
      <c r="D117" s="112" t="s">
        <v>265</v>
      </c>
      <c r="E117" s="47" t="s">
        <v>266</v>
      </c>
      <c r="F117" s="47" t="s">
        <v>267</v>
      </c>
      <c r="G117" s="47" t="s">
        <v>92</v>
      </c>
      <c r="H117" s="42" t="s">
        <v>268</v>
      </c>
      <c r="I117" s="29">
        <v>30000000</v>
      </c>
      <c r="J117" s="29">
        <v>60000000</v>
      </c>
      <c r="K117" s="29"/>
      <c r="L117" s="29"/>
      <c r="M117" s="29">
        <v>30000000</v>
      </c>
      <c r="N117" s="29"/>
      <c r="O117" s="30"/>
      <c r="P117" s="31">
        <v>30000000</v>
      </c>
      <c r="Q117" s="32">
        <f>I117+J117+K117+L117+M117+N117+O117+P117</f>
        <v>150000000</v>
      </c>
      <c r="R117" s="33" t="s">
        <v>59</v>
      </c>
      <c r="S117" s="35"/>
      <c r="T117" s="35"/>
      <c r="U117" s="85" t="s">
        <v>60</v>
      </c>
    </row>
    <row r="118" spans="1:21" ht="33.75" x14ac:dyDescent="0.25">
      <c r="A118" s="123"/>
      <c r="B118" s="125"/>
      <c r="C118" s="126"/>
      <c r="D118" s="113"/>
      <c r="E118" s="86" t="s">
        <v>269</v>
      </c>
      <c r="F118" s="86" t="s">
        <v>182</v>
      </c>
      <c r="G118" s="86" t="s">
        <v>81</v>
      </c>
      <c r="H118" s="42" t="s">
        <v>268</v>
      </c>
      <c r="I118" s="30">
        <f>2900000+3000000</f>
        <v>5900000</v>
      </c>
      <c r="J118" s="29">
        <v>6000000</v>
      </c>
      <c r="K118" s="29">
        <v>6000000</v>
      </c>
      <c r="L118" s="29">
        <v>6000000</v>
      </c>
      <c r="M118" s="29">
        <v>6000000</v>
      </c>
      <c r="N118" s="29">
        <v>6000000</v>
      </c>
      <c r="O118" s="30">
        <v>16000000</v>
      </c>
      <c r="P118" s="31">
        <v>18000000</v>
      </c>
      <c r="Q118" s="32">
        <f>I118+J118+K118+L118+M118+N118+O118+P118</f>
        <v>69900000</v>
      </c>
      <c r="R118" s="33" t="s">
        <v>59</v>
      </c>
      <c r="S118" s="87"/>
      <c r="T118" s="87"/>
      <c r="U118" s="36" t="s">
        <v>60</v>
      </c>
    </row>
    <row r="119" spans="1:21" ht="33.75" x14ac:dyDescent="0.25">
      <c r="A119" s="123"/>
      <c r="B119" s="125"/>
      <c r="C119" s="126"/>
      <c r="D119" s="113"/>
      <c r="E119" s="86" t="s">
        <v>270</v>
      </c>
      <c r="F119" s="86" t="s">
        <v>182</v>
      </c>
      <c r="G119" s="86" t="s">
        <v>81</v>
      </c>
      <c r="H119" s="42" t="s">
        <v>268</v>
      </c>
      <c r="I119" s="30">
        <v>3000000</v>
      </c>
      <c r="J119" s="29">
        <v>3000000</v>
      </c>
      <c r="K119" s="29">
        <v>3000000</v>
      </c>
      <c r="L119" s="29">
        <v>3000000</v>
      </c>
      <c r="M119" s="29">
        <v>3000000</v>
      </c>
      <c r="N119" s="29">
        <v>3000000</v>
      </c>
      <c r="O119" s="30">
        <v>3000000</v>
      </c>
      <c r="P119" s="48">
        <v>3000000</v>
      </c>
      <c r="Q119" s="32">
        <f>I119+J119+K119+L119+M119+N119+O119+P119</f>
        <v>24000000</v>
      </c>
      <c r="R119" s="33" t="s">
        <v>59</v>
      </c>
      <c r="S119" s="87"/>
      <c r="T119" s="87"/>
      <c r="U119" s="36" t="s">
        <v>60</v>
      </c>
    </row>
    <row r="120" spans="1:21" ht="33.75" x14ac:dyDescent="0.25">
      <c r="A120" s="123"/>
      <c r="B120" s="125"/>
      <c r="C120" s="126" t="s">
        <v>271</v>
      </c>
      <c r="D120" s="112" t="s">
        <v>272</v>
      </c>
      <c r="E120" s="86" t="s">
        <v>273</v>
      </c>
      <c r="F120" s="86" t="s">
        <v>255</v>
      </c>
      <c r="G120" s="86" t="s">
        <v>274</v>
      </c>
      <c r="H120" s="42" t="s">
        <v>275</v>
      </c>
      <c r="I120" s="30">
        <v>16000000</v>
      </c>
      <c r="J120" s="30">
        <v>16000000</v>
      </c>
      <c r="K120" s="30">
        <v>16000000</v>
      </c>
      <c r="L120" s="30">
        <v>16000000</v>
      </c>
      <c r="M120" s="30">
        <v>16000000</v>
      </c>
      <c r="N120" s="30">
        <v>16000000</v>
      </c>
      <c r="O120" s="30">
        <v>16000000</v>
      </c>
      <c r="P120" s="48">
        <v>16000000</v>
      </c>
      <c r="Q120" s="32">
        <f>I120+J120+K120+L120+M120+N120+O120+P120</f>
        <v>128000000</v>
      </c>
      <c r="R120" s="33" t="s">
        <v>59</v>
      </c>
      <c r="S120" s="87"/>
      <c r="T120" s="87"/>
      <c r="U120" s="36" t="s">
        <v>60</v>
      </c>
    </row>
    <row r="121" spans="1:21" ht="33.75" x14ac:dyDescent="0.25">
      <c r="A121" s="123"/>
      <c r="B121" s="125"/>
      <c r="C121" s="126"/>
      <c r="D121" s="113"/>
      <c r="E121" s="86" t="s">
        <v>276</v>
      </c>
      <c r="F121" s="86" t="s">
        <v>255</v>
      </c>
      <c r="G121" s="86" t="s">
        <v>277</v>
      </c>
      <c r="H121" s="42" t="s">
        <v>275</v>
      </c>
      <c r="I121" s="30">
        <f>350000*5</f>
        <v>1750000</v>
      </c>
      <c r="J121" s="30">
        <f>350000*5</f>
        <v>1750000</v>
      </c>
      <c r="K121" s="29"/>
      <c r="L121" s="29"/>
      <c r="M121" s="29"/>
      <c r="N121" s="29"/>
      <c r="O121" s="30"/>
      <c r="P121" s="31"/>
      <c r="Q121" s="32">
        <f>I121+J121+K121+L121+M121+N121+O121+P121</f>
        <v>3500000</v>
      </c>
      <c r="R121" s="33" t="s">
        <v>59</v>
      </c>
      <c r="S121" s="87"/>
      <c r="T121" s="87"/>
      <c r="U121" s="36" t="s">
        <v>60</v>
      </c>
    </row>
    <row r="122" spans="1:21" ht="33.75" x14ac:dyDescent="0.25">
      <c r="A122" s="123"/>
      <c r="B122" s="125"/>
      <c r="C122" s="126"/>
      <c r="D122" s="113"/>
      <c r="E122" s="86" t="s">
        <v>278</v>
      </c>
      <c r="F122" s="86" t="s">
        <v>255</v>
      </c>
      <c r="G122" s="86" t="s">
        <v>118</v>
      </c>
      <c r="H122" s="42" t="s">
        <v>275</v>
      </c>
      <c r="I122" s="30">
        <v>500000</v>
      </c>
      <c r="J122" s="29"/>
      <c r="K122" s="29"/>
      <c r="L122" s="29"/>
      <c r="M122" s="29"/>
      <c r="N122" s="29"/>
      <c r="O122" s="30"/>
      <c r="P122" s="31"/>
      <c r="Q122" s="32">
        <f>I122+J122+K122+L122+M122+N122+O122+P122</f>
        <v>500000</v>
      </c>
      <c r="R122" s="33" t="s">
        <v>59</v>
      </c>
      <c r="S122" s="87"/>
      <c r="T122" s="87"/>
      <c r="U122" s="36" t="s">
        <v>60</v>
      </c>
    </row>
    <row r="123" spans="1:21" ht="33.75" x14ac:dyDescent="0.25">
      <c r="A123" s="123"/>
      <c r="B123" s="125"/>
      <c r="C123" s="122" t="s">
        <v>36</v>
      </c>
      <c r="D123" s="112" t="s">
        <v>279</v>
      </c>
      <c r="E123" s="86" t="s">
        <v>280</v>
      </c>
      <c r="F123" s="43" t="s">
        <v>182</v>
      </c>
      <c r="G123" s="86" t="s">
        <v>281</v>
      </c>
      <c r="H123" s="43" t="s">
        <v>282</v>
      </c>
      <c r="I123" s="30">
        <f>22000000-2000000</f>
        <v>20000000</v>
      </c>
      <c r="J123" s="30"/>
      <c r="K123" s="30"/>
      <c r="L123" s="30">
        <f t="shared" ref="L123:P123" si="4">22000000-2000000</f>
        <v>20000000</v>
      </c>
      <c r="M123" s="30">
        <f t="shared" si="4"/>
        <v>20000000</v>
      </c>
      <c r="N123" s="30"/>
      <c r="O123" s="30">
        <f t="shared" si="4"/>
        <v>20000000</v>
      </c>
      <c r="P123" s="48">
        <f t="shared" si="4"/>
        <v>20000000</v>
      </c>
      <c r="Q123" s="32">
        <f>I123+J123+K123+L123+M123+N123+O123+P123</f>
        <v>100000000</v>
      </c>
      <c r="R123" s="33" t="s">
        <v>59</v>
      </c>
      <c r="S123" s="87"/>
      <c r="T123" s="87"/>
      <c r="U123" s="36" t="s">
        <v>60</v>
      </c>
    </row>
    <row r="124" spans="1:21" ht="33.75" x14ac:dyDescent="0.25">
      <c r="A124" s="123"/>
      <c r="B124" s="125"/>
      <c r="C124" s="110"/>
      <c r="D124" s="113"/>
      <c r="E124" s="86" t="s">
        <v>283</v>
      </c>
      <c r="F124" s="43" t="s">
        <v>182</v>
      </c>
      <c r="G124" s="86" t="s">
        <v>125</v>
      </c>
      <c r="H124" s="42" t="s">
        <v>268</v>
      </c>
      <c r="I124" s="30"/>
      <c r="J124" s="29">
        <v>20000000</v>
      </c>
      <c r="K124" s="29"/>
      <c r="L124" s="29"/>
      <c r="M124" s="29"/>
      <c r="N124" s="29">
        <v>50000000</v>
      </c>
      <c r="O124" s="30"/>
      <c r="P124" s="31"/>
      <c r="Q124" s="32">
        <f>I124+J124+K124+L124+M124+N124+O124+P124</f>
        <v>70000000</v>
      </c>
      <c r="R124" s="33" t="s">
        <v>59</v>
      </c>
      <c r="S124" s="87"/>
      <c r="T124" s="87"/>
      <c r="U124" s="36" t="s">
        <v>60</v>
      </c>
    </row>
    <row r="125" spans="1:21" ht="33.75" x14ac:dyDescent="0.25">
      <c r="A125" s="123"/>
      <c r="B125" s="125"/>
      <c r="C125" s="110"/>
      <c r="D125" s="113"/>
      <c r="E125" s="86" t="s">
        <v>284</v>
      </c>
      <c r="F125" s="43" t="s">
        <v>182</v>
      </c>
      <c r="G125" s="86" t="s">
        <v>81</v>
      </c>
      <c r="H125" s="43" t="s">
        <v>282</v>
      </c>
      <c r="I125" s="30">
        <v>3000000</v>
      </c>
      <c r="J125" s="29">
        <v>6000000</v>
      </c>
      <c r="K125" s="29">
        <v>6000000</v>
      </c>
      <c r="L125" s="29">
        <v>6000000</v>
      </c>
      <c r="M125" s="29">
        <v>6000000</v>
      </c>
      <c r="N125" s="29">
        <v>6000000</v>
      </c>
      <c r="O125" s="30">
        <v>6000000</v>
      </c>
      <c r="P125" s="48">
        <v>6000000</v>
      </c>
      <c r="Q125" s="32">
        <f>I125+J125+K125+L125+M125+N125+O125+P125</f>
        <v>45000000</v>
      </c>
      <c r="R125" s="33" t="s">
        <v>59</v>
      </c>
      <c r="S125" s="87"/>
      <c r="T125" s="87"/>
      <c r="U125" s="36" t="s">
        <v>60</v>
      </c>
    </row>
    <row r="126" spans="1:21" ht="33.75" x14ac:dyDescent="0.25">
      <c r="A126" s="123"/>
      <c r="B126" s="125"/>
      <c r="C126" s="110"/>
      <c r="D126" s="113"/>
      <c r="E126" s="86" t="s">
        <v>285</v>
      </c>
      <c r="F126" s="43" t="s">
        <v>182</v>
      </c>
      <c r="G126" s="30" t="s">
        <v>81</v>
      </c>
      <c r="H126" s="43" t="s">
        <v>282</v>
      </c>
      <c r="I126" s="30">
        <v>10000000</v>
      </c>
      <c r="J126" s="29">
        <v>10000000</v>
      </c>
      <c r="K126" s="29">
        <v>10000000</v>
      </c>
      <c r="L126" s="29">
        <v>10000000</v>
      </c>
      <c r="M126" s="29">
        <v>10000000</v>
      </c>
      <c r="N126" s="29">
        <v>10000000</v>
      </c>
      <c r="O126" s="30">
        <v>10000000</v>
      </c>
      <c r="P126" s="48">
        <v>10000000</v>
      </c>
      <c r="Q126" s="32">
        <f>I126+J126+K126+L126+M126+N126+O126+P126</f>
        <v>80000000</v>
      </c>
      <c r="R126" s="33" t="s">
        <v>59</v>
      </c>
      <c r="S126" s="87"/>
      <c r="T126" s="87"/>
      <c r="U126" s="85" t="s">
        <v>60</v>
      </c>
    </row>
    <row r="127" spans="1:21" ht="51" x14ac:dyDescent="0.25">
      <c r="A127" s="123"/>
      <c r="B127" s="125"/>
      <c r="C127" s="110"/>
      <c r="D127" s="113"/>
      <c r="E127" s="88" t="s">
        <v>286</v>
      </c>
      <c r="F127" s="43" t="s">
        <v>255</v>
      </c>
      <c r="G127" s="30" t="s">
        <v>277</v>
      </c>
      <c r="H127" s="43" t="s">
        <v>282</v>
      </c>
      <c r="I127" s="30">
        <v>16000000</v>
      </c>
      <c r="J127" s="30">
        <v>16000000</v>
      </c>
      <c r="K127" s="30">
        <v>16000000</v>
      </c>
      <c r="L127" s="30">
        <v>16000000</v>
      </c>
      <c r="M127" s="30">
        <v>16000000</v>
      </c>
      <c r="N127" s="30">
        <v>16000000</v>
      </c>
      <c r="O127" s="30"/>
      <c r="P127" s="31"/>
      <c r="Q127" s="32">
        <f>I127+J127+K127+L127+M127+N127+O127+P127</f>
        <v>96000000</v>
      </c>
      <c r="R127" s="33" t="s">
        <v>59</v>
      </c>
      <c r="S127" s="87"/>
      <c r="T127" s="87"/>
      <c r="U127" s="36"/>
    </row>
    <row r="128" spans="1:21" ht="51" x14ac:dyDescent="0.25">
      <c r="A128" s="123"/>
      <c r="B128" s="125"/>
      <c r="C128" s="110"/>
      <c r="D128" s="113"/>
      <c r="E128" s="89" t="s">
        <v>287</v>
      </c>
      <c r="F128" s="43" t="s">
        <v>255</v>
      </c>
      <c r="G128" s="30" t="s">
        <v>118</v>
      </c>
      <c r="H128" s="43" t="s">
        <v>288</v>
      </c>
      <c r="I128" s="30"/>
      <c r="J128" s="29">
        <v>7000000</v>
      </c>
      <c r="K128" s="29"/>
      <c r="L128" s="29"/>
      <c r="M128" s="29"/>
      <c r="N128" s="29"/>
      <c r="O128" s="30"/>
      <c r="P128" s="31"/>
      <c r="Q128" s="32">
        <f>I128+J128+K128+L128+M128+N128+O128+P128</f>
        <v>7000000</v>
      </c>
      <c r="R128" s="33" t="s">
        <v>59</v>
      </c>
      <c r="S128" s="87"/>
      <c r="T128" s="87"/>
      <c r="U128" s="36"/>
    </row>
    <row r="129" spans="1:21" ht="22.5" x14ac:dyDescent="0.25">
      <c r="A129" s="123"/>
      <c r="B129" s="125"/>
      <c r="C129" s="110"/>
      <c r="D129" s="113"/>
      <c r="E129" s="86" t="s">
        <v>289</v>
      </c>
      <c r="F129" s="43" t="s">
        <v>290</v>
      </c>
      <c r="G129" s="30" t="s">
        <v>247</v>
      </c>
      <c r="H129" s="43" t="s">
        <v>291</v>
      </c>
      <c r="I129" s="30"/>
      <c r="J129" s="29">
        <v>10000000</v>
      </c>
      <c r="K129" s="29"/>
      <c r="L129" s="29">
        <v>10000000</v>
      </c>
      <c r="M129" s="29"/>
      <c r="N129" s="29"/>
      <c r="O129" s="30"/>
      <c r="P129" s="31"/>
      <c r="Q129" s="32">
        <f>I129+J129+K129+L129+M129+N129+O129+P129</f>
        <v>20000000</v>
      </c>
      <c r="R129" s="33" t="s">
        <v>59</v>
      </c>
      <c r="S129" s="87"/>
      <c r="T129" s="87"/>
      <c r="U129" s="36"/>
    </row>
    <row r="130" spans="1:21" ht="24.6" customHeight="1" x14ac:dyDescent="0.25">
      <c r="A130" s="123"/>
      <c r="B130" s="125"/>
      <c r="C130" s="110"/>
      <c r="D130" s="113"/>
      <c r="E130" s="86" t="s">
        <v>292</v>
      </c>
      <c r="F130" s="43" t="s">
        <v>255</v>
      </c>
      <c r="G130" s="30">
        <v>2</v>
      </c>
      <c r="H130" s="45" t="s">
        <v>293</v>
      </c>
      <c r="I130" s="30"/>
      <c r="J130" s="29"/>
      <c r="K130" s="29"/>
      <c r="L130" s="29">
        <v>30000000</v>
      </c>
      <c r="M130" s="29"/>
      <c r="N130" s="29"/>
      <c r="O130" s="30">
        <v>30000000</v>
      </c>
      <c r="P130" s="31"/>
      <c r="Q130" s="32">
        <f>I130+J130+K130+L130+M130+N130+O130+P130</f>
        <v>60000000</v>
      </c>
      <c r="R130" s="33" t="s">
        <v>59</v>
      </c>
      <c r="S130" s="87"/>
      <c r="T130" s="87"/>
      <c r="U130" s="36"/>
    </row>
    <row r="131" spans="1:21" x14ac:dyDescent="0.25">
      <c r="A131" s="123"/>
      <c r="B131" s="125"/>
      <c r="C131" s="110"/>
      <c r="D131" s="113"/>
      <c r="E131" s="86"/>
      <c r="F131" s="43"/>
      <c r="G131" s="30"/>
      <c r="H131" s="45"/>
      <c r="I131" s="30"/>
      <c r="J131" s="29"/>
      <c r="K131" s="29"/>
      <c r="L131" s="29"/>
      <c r="M131" s="29"/>
      <c r="N131" s="29"/>
      <c r="O131" s="30"/>
      <c r="P131" s="31"/>
      <c r="Q131" s="32">
        <f>I131+J131+K131+L131+M131+N131+O131+P131</f>
        <v>0</v>
      </c>
      <c r="R131" s="33" t="s">
        <v>59</v>
      </c>
      <c r="S131" s="87"/>
      <c r="T131" s="87"/>
      <c r="U131" s="36"/>
    </row>
    <row r="132" spans="1:21" ht="22.5" x14ac:dyDescent="0.25">
      <c r="A132" s="123"/>
      <c r="B132" s="125"/>
      <c r="C132" s="111"/>
      <c r="D132" s="114"/>
      <c r="E132" s="90" t="s">
        <v>294</v>
      </c>
      <c r="F132" s="43" t="s">
        <v>295</v>
      </c>
      <c r="G132" s="30" t="s">
        <v>125</v>
      </c>
      <c r="H132" s="43" t="s">
        <v>296</v>
      </c>
      <c r="I132" s="30">
        <v>5000000</v>
      </c>
      <c r="J132" s="30">
        <v>5000000</v>
      </c>
      <c r="K132" s="30">
        <v>5000000</v>
      </c>
      <c r="L132" s="30">
        <v>5000000</v>
      </c>
      <c r="M132" s="30">
        <v>5000000</v>
      </c>
      <c r="N132" s="30">
        <v>5000000</v>
      </c>
      <c r="O132" s="30"/>
      <c r="P132" s="31"/>
      <c r="Q132" s="32">
        <f>I132+J132+K132+L132+M132+N132+O132+P132</f>
        <v>30000000</v>
      </c>
      <c r="R132" s="33" t="s">
        <v>59</v>
      </c>
      <c r="S132" s="87"/>
      <c r="T132" s="87"/>
      <c r="U132" s="36" t="s">
        <v>60</v>
      </c>
    </row>
    <row r="133" spans="1:21" ht="38.25" x14ac:dyDescent="0.25">
      <c r="A133" s="123"/>
      <c r="B133" s="125"/>
      <c r="C133" s="122" t="s">
        <v>37</v>
      </c>
      <c r="D133" s="112" t="s">
        <v>297</v>
      </c>
      <c r="E133" s="74" t="s">
        <v>298</v>
      </c>
      <c r="F133" s="43" t="s">
        <v>255</v>
      </c>
      <c r="G133" s="30" t="s">
        <v>125</v>
      </c>
      <c r="H133" s="43" t="s">
        <v>299</v>
      </c>
      <c r="I133" s="30">
        <v>7000000</v>
      </c>
      <c r="J133" s="30"/>
      <c r="K133" s="29"/>
      <c r="L133" s="29"/>
      <c r="M133" s="29"/>
      <c r="N133" s="29"/>
      <c r="O133" s="30"/>
      <c r="P133" s="31"/>
      <c r="Q133" s="32">
        <f>I133+J133+K133+L133+M133+N133+O133+P133</f>
        <v>7000000</v>
      </c>
      <c r="R133" s="33" t="s">
        <v>59</v>
      </c>
      <c r="S133" s="87"/>
      <c r="T133" s="87"/>
      <c r="U133" s="36"/>
    </row>
    <row r="134" spans="1:21" ht="25.5" x14ac:dyDescent="0.25">
      <c r="A134" s="123"/>
      <c r="B134" s="125"/>
      <c r="C134" s="110"/>
      <c r="D134" s="113"/>
      <c r="E134" s="74" t="s">
        <v>300</v>
      </c>
      <c r="F134" s="43" t="s">
        <v>255</v>
      </c>
      <c r="G134" s="30" t="s">
        <v>113</v>
      </c>
      <c r="H134" s="43" t="s">
        <v>301</v>
      </c>
      <c r="I134" s="30">
        <v>7000000</v>
      </c>
      <c r="J134" s="30"/>
      <c r="K134" s="29"/>
      <c r="L134" s="29"/>
      <c r="M134" s="29"/>
      <c r="N134" s="29"/>
      <c r="O134" s="30"/>
      <c r="P134" s="31"/>
      <c r="Q134" s="32">
        <f>I134+J134+K134+L134+M134+N134+O134+P134</f>
        <v>7000000</v>
      </c>
      <c r="R134" s="33" t="s">
        <v>59</v>
      </c>
      <c r="S134" s="87"/>
      <c r="T134" s="87"/>
      <c r="U134" s="36"/>
    </row>
    <row r="135" spans="1:21" ht="33.75" x14ac:dyDescent="0.25">
      <c r="A135" s="123"/>
      <c r="B135" s="125"/>
      <c r="C135" s="110"/>
      <c r="D135" s="113"/>
      <c r="E135" s="86" t="s">
        <v>302</v>
      </c>
      <c r="F135" s="43" t="s">
        <v>255</v>
      </c>
      <c r="G135" s="30" t="s">
        <v>193</v>
      </c>
      <c r="H135" s="43" t="s">
        <v>303</v>
      </c>
      <c r="I135" s="45">
        <v>15000000</v>
      </c>
      <c r="J135" s="45">
        <v>15000000</v>
      </c>
      <c r="K135" s="45">
        <v>15000000</v>
      </c>
      <c r="L135" s="45">
        <v>15000000</v>
      </c>
      <c r="M135" s="45">
        <v>15000000</v>
      </c>
      <c r="N135" s="45">
        <v>15000000</v>
      </c>
      <c r="O135" s="45"/>
      <c r="P135" s="31"/>
      <c r="Q135" s="32">
        <f>I135+J135+K135+L135+M135+N135+O135+P135</f>
        <v>90000000</v>
      </c>
      <c r="R135" s="33" t="s">
        <v>59</v>
      </c>
      <c r="S135" s="87"/>
      <c r="T135" s="87"/>
      <c r="U135" s="36"/>
    </row>
    <row r="136" spans="1:21" ht="22.5" customHeight="1" x14ac:dyDescent="0.25">
      <c r="A136" s="123"/>
      <c r="B136" s="125"/>
      <c r="C136" s="110"/>
      <c r="D136" s="113"/>
      <c r="E136" s="90" t="s">
        <v>304</v>
      </c>
      <c r="F136" s="43" t="s">
        <v>255</v>
      </c>
      <c r="G136" s="30" t="s">
        <v>113</v>
      </c>
      <c r="H136" s="45"/>
      <c r="I136" s="30"/>
      <c r="J136" s="30"/>
      <c r="K136" s="29">
        <v>80000000</v>
      </c>
      <c r="L136" s="29"/>
      <c r="M136" s="29"/>
      <c r="N136" s="29">
        <v>80000000</v>
      </c>
      <c r="O136" s="30"/>
      <c r="P136" s="30">
        <v>80000000</v>
      </c>
      <c r="Q136" s="32">
        <f>I136+J136+K136+L136+M136+N136+O136+P136</f>
        <v>240000000</v>
      </c>
      <c r="R136" s="33"/>
      <c r="S136" s="87"/>
      <c r="T136" s="87"/>
      <c r="U136" s="36"/>
    </row>
    <row r="137" spans="1:21" x14ac:dyDescent="0.25">
      <c r="A137" s="123"/>
      <c r="B137" s="125"/>
      <c r="C137" s="110"/>
      <c r="D137" s="113"/>
      <c r="E137" s="90"/>
      <c r="F137" s="43"/>
      <c r="G137" s="30"/>
      <c r="H137" s="45"/>
      <c r="I137" s="30"/>
      <c r="J137" s="30"/>
      <c r="K137" s="29"/>
      <c r="L137" s="29"/>
      <c r="M137" s="29"/>
      <c r="N137" s="29"/>
      <c r="O137" s="30"/>
      <c r="P137" s="31"/>
      <c r="Q137" s="32">
        <f>I137+J137+K137+L137+M137+N137+O137+P137</f>
        <v>0</v>
      </c>
      <c r="R137" s="33"/>
      <c r="S137" s="87"/>
      <c r="T137" s="87"/>
      <c r="U137" s="36"/>
    </row>
    <row r="138" spans="1:21" x14ac:dyDescent="0.25">
      <c r="A138" s="131"/>
      <c r="B138" s="132"/>
      <c r="C138" s="111"/>
      <c r="D138" s="114"/>
      <c r="E138" s="47"/>
      <c r="F138" s="47"/>
      <c r="G138" s="29"/>
      <c r="H138" s="29"/>
      <c r="I138" s="29"/>
      <c r="J138" s="29"/>
      <c r="K138" s="29"/>
      <c r="L138" s="29"/>
      <c r="M138" s="29"/>
      <c r="N138" s="29"/>
      <c r="O138" s="30"/>
      <c r="P138" s="31"/>
      <c r="Q138" s="32">
        <f>I138+J138+K138+L138+M138+N138+O138+P138</f>
        <v>0</v>
      </c>
      <c r="R138" s="91"/>
      <c r="S138" s="87"/>
      <c r="T138" s="87"/>
      <c r="U138" s="92"/>
    </row>
    <row r="139" spans="1:21" x14ac:dyDescent="0.25">
      <c r="A139" s="115" t="s">
        <v>305</v>
      </c>
      <c r="B139" s="116"/>
      <c r="C139" s="116"/>
      <c r="D139" s="116"/>
      <c r="E139" s="116"/>
      <c r="F139" s="116"/>
      <c r="G139" s="116"/>
      <c r="H139" s="117"/>
      <c r="I139" s="64">
        <f t="shared" ref="I139:M139" si="5">SUM(I117:I138)</f>
        <v>140150000</v>
      </c>
      <c r="J139" s="64">
        <f t="shared" si="5"/>
        <v>175750000</v>
      </c>
      <c r="K139" s="64">
        <f t="shared" si="5"/>
        <v>157000000</v>
      </c>
      <c r="L139" s="64">
        <f t="shared" si="5"/>
        <v>137000000</v>
      </c>
      <c r="M139" s="64">
        <f t="shared" si="5"/>
        <v>127000000</v>
      </c>
      <c r="N139" s="64">
        <f>SUM(N117:N138)</f>
        <v>207000000</v>
      </c>
      <c r="O139" s="30">
        <f>SUM(O117:O138)</f>
        <v>101000000</v>
      </c>
      <c r="P139" s="31">
        <f>SUM(P117:P138)</f>
        <v>183000000</v>
      </c>
      <c r="Q139" s="32">
        <f>I139+J139+K139+L139+M139+N139+O139+P139</f>
        <v>1227900000</v>
      </c>
      <c r="R139" s="93"/>
      <c r="S139" s="94"/>
      <c r="T139" s="94"/>
      <c r="U139" s="95"/>
    </row>
    <row r="140" spans="1:21" ht="22.5" customHeight="1" x14ac:dyDescent="0.25">
      <c r="A140" s="123">
        <v>4</v>
      </c>
      <c r="B140" s="124" t="s">
        <v>306</v>
      </c>
      <c r="C140" s="126" t="s">
        <v>264</v>
      </c>
      <c r="D140" s="112" t="s">
        <v>307</v>
      </c>
      <c r="E140" s="90" t="s">
        <v>308</v>
      </c>
      <c r="F140" s="43" t="s">
        <v>295</v>
      </c>
      <c r="G140" s="29" t="s">
        <v>118</v>
      </c>
      <c r="H140" s="44" t="s">
        <v>309</v>
      </c>
      <c r="I140" s="29">
        <v>6000000</v>
      </c>
      <c r="J140" s="29">
        <v>6000000</v>
      </c>
      <c r="K140" s="29">
        <v>6000000</v>
      </c>
      <c r="L140" s="29">
        <v>6000000</v>
      </c>
      <c r="M140" s="29">
        <v>6000000</v>
      </c>
      <c r="N140" s="29">
        <v>6000000</v>
      </c>
      <c r="O140" s="30">
        <v>6000000</v>
      </c>
      <c r="P140" s="48">
        <v>6000000</v>
      </c>
      <c r="Q140" s="32">
        <f>I140+J140+K140+L140+M140+N140+O140+P140</f>
        <v>48000000</v>
      </c>
      <c r="R140" s="33" t="s">
        <v>144</v>
      </c>
      <c r="S140" s="87"/>
      <c r="T140" s="87"/>
      <c r="U140" s="36" t="s">
        <v>60</v>
      </c>
    </row>
    <row r="141" spans="1:21" ht="33.75" x14ac:dyDescent="0.25">
      <c r="A141" s="123"/>
      <c r="B141" s="125"/>
      <c r="C141" s="126"/>
      <c r="D141" s="113"/>
      <c r="E141" s="90" t="s">
        <v>310</v>
      </c>
      <c r="F141" s="43" t="s">
        <v>295</v>
      </c>
      <c r="G141" s="29" t="s">
        <v>207</v>
      </c>
      <c r="H141" s="42" t="s">
        <v>311</v>
      </c>
      <c r="I141" s="29"/>
      <c r="J141" s="29"/>
      <c r="K141" s="29"/>
      <c r="L141" s="29">
        <v>15000000</v>
      </c>
      <c r="M141" s="29">
        <v>15000000</v>
      </c>
      <c r="N141" s="29">
        <v>15000000</v>
      </c>
      <c r="O141" s="30"/>
      <c r="P141" s="31">
        <v>15000000</v>
      </c>
      <c r="Q141" s="32">
        <f>I141+J141+K141+L141+M141+N141+O141+P141</f>
        <v>60000000</v>
      </c>
      <c r="R141" s="33" t="s">
        <v>144</v>
      </c>
      <c r="S141" s="87"/>
      <c r="T141" s="87"/>
      <c r="U141" s="36" t="s">
        <v>60</v>
      </c>
    </row>
    <row r="142" spans="1:21" ht="33.75" x14ac:dyDescent="0.25">
      <c r="A142" s="123"/>
      <c r="B142" s="125"/>
      <c r="C142" s="126"/>
      <c r="D142" s="113"/>
      <c r="E142" s="90" t="s">
        <v>312</v>
      </c>
      <c r="F142" s="43" t="s">
        <v>295</v>
      </c>
      <c r="G142" s="29" t="s">
        <v>313</v>
      </c>
      <c r="H142" s="42" t="s">
        <v>311</v>
      </c>
      <c r="I142" s="29"/>
      <c r="J142" s="29"/>
      <c r="K142" s="29"/>
      <c r="L142" s="29">
        <v>20000000</v>
      </c>
      <c r="M142" s="29">
        <v>20000000</v>
      </c>
      <c r="N142" s="29">
        <v>20000000</v>
      </c>
      <c r="O142" s="30"/>
      <c r="P142" s="31"/>
      <c r="Q142" s="32">
        <f>I142+J142+K142+L142+M142+N142+O142+P142</f>
        <v>60000000</v>
      </c>
      <c r="R142" s="33" t="s">
        <v>144</v>
      </c>
      <c r="S142" s="87"/>
      <c r="T142" s="87"/>
      <c r="U142" s="36" t="s">
        <v>60</v>
      </c>
    </row>
    <row r="143" spans="1:21" ht="33.75" x14ac:dyDescent="0.25">
      <c r="A143" s="123"/>
      <c r="B143" s="125"/>
      <c r="C143" s="126"/>
      <c r="D143" s="113"/>
      <c r="E143" s="90" t="s">
        <v>314</v>
      </c>
      <c r="F143" s="43" t="s">
        <v>295</v>
      </c>
      <c r="G143" s="29" t="s">
        <v>313</v>
      </c>
      <c r="H143" s="42" t="s">
        <v>311</v>
      </c>
      <c r="I143" s="29"/>
      <c r="J143" s="29"/>
      <c r="K143" s="29">
        <v>20000000</v>
      </c>
      <c r="L143" s="29">
        <v>20000000</v>
      </c>
      <c r="M143" s="29"/>
      <c r="N143" s="29">
        <v>20000000</v>
      </c>
      <c r="O143" s="30"/>
      <c r="P143" s="31"/>
      <c r="Q143" s="32">
        <f>I143+J143+K143+L143+M143+N143+O143+P143</f>
        <v>60000000</v>
      </c>
      <c r="R143" s="33" t="s">
        <v>144</v>
      </c>
      <c r="S143" s="87"/>
      <c r="T143" s="87"/>
      <c r="U143" s="36" t="s">
        <v>60</v>
      </c>
    </row>
    <row r="144" spans="1:21" ht="33.75" x14ac:dyDescent="0.25">
      <c r="A144" s="123"/>
      <c r="B144" s="125"/>
      <c r="C144" s="126"/>
      <c r="D144" s="113"/>
      <c r="E144" s="90" t="s">
        <v>315</v>
      </c>
      <c r="F144" s="43" t="s">
        <v>295</v>
      </c>
      <c r="G144" s="29" t="s">
        <v>313</v>
      </c>
      <c r="H144" s="42" t="s">
        <v>311</v>
      </c>
      <c r="I144" s="29"/>
      <c r="J144" s="29"/>
      <c r="K144" s="29"/>
      <c r="L144" s="29">
        <v>50000000</v>
      </c>
      <c r="M144" s="29">
        <v>50000000</v>
      </c>
      <c r="N144" s="29">
        <v>50000000</v>
      </c>
      <c r="O144" s="30"/>
      <c r="P144" s="31"/>
      <c r="Q144" s="32">
        <f>I144+J144+K144+L144+M144+N144+O144+P144</f>
        <v>150000000</v>
      </c>
      <c r="R144" s="33" t="s">
        <v>144</v>
      </c>
      <c r="S144" s="87"/>
      <c r="T144" s="87"/>
      <c r="U144" s="36" t="s">
        <v>60</v>
      </c>
    </row>
    <row r="145" spans="1:21" ht="33.75" x14ac:dyDescent="0.25">
      <c r="A145" s="123"/>
      <c r="B145" s="125"/>
      <c r="C145" s="126"/>
      <c r="D145" s="113"/>
      <c r="E145" s="90" t="s">
        <v>316</v>
      </c>
      <c r="F145" s="43" t="s">
        <v>295</v>
      </c>
      <c r="G145" s="29" t="s">
        <v>317</v>
      </c>
      <c r="H145" s="42" t="s">
        <v>311</v>
      </c>
      <c r="I145" s="29">
        <v>10000000</v>
      </c>
      <c r="J145" s="29">
        <v>10000000</v>
      </c>
      <c r="K145" s="29">
        <v>10000000</v>
      </c>
      <c r="L145" s="29">
        <v>20000000</v>
      </c>
      <c r="M145" s="29">
        <v>20000000</v>
      </c>
      <c r="N145" s="29">
        <v>20000000</v>
      </c>
      <c r="O145" s="30">
        <v>20000000</v>
      </c>
      <c r="P145" s="30">
        <v>20000000</v>
      </c>
      <c r="Q145" s="32">
        <f>I145+J145+K145+L145+M145+N145+O145+P145</f>
        <v>130000000</v>
      </c>
      <c r="R145" s="33" t="s">
        <v>144</v>
      </c>
      <c r="S145" s="87"/>
      <c r="T145" s="87"/>
      <c r="U145" s="36" t="s">
        <v>60</v>
      </c>
    </row>
    <row r="146" spans="1:21" ht="33.75" x14ac:dyDescent="0.25">
      <c r="A146" s="123"/>
      <c r="B146" s="125"/>
      <c r="C146" s="126"/>
      <c r="D146" s="113"/>
      <c r="E146" s="90" t="s">
        <v>318</v>
      </c>
      <c r="F146" s="43" t="s">
        <v>295</v>
      </c>
      <c r="G146" s="29" t="s">
        <v>319</v>
      </c>
      <c r="H146" s="42" t="s">
        <v>311</v>
      </c>
      <c r="I146" s="29"/>
      <c r="J146" s="29"/>
      <c r="K146" s="29"/>
      <c r="L146" s="29">
        <v>10000000</v>
      </c>
      <c r="M146" s="29">
        <v>10000000</v>
      </c>
      <c r="N146" s="29">
        <v>10000000</v>
      </c>
      <c r="O146" s="30"/>
      <c r="P146" s="31">
        <v>10000000</v>
      </c>
      <c r="Q146" s="32">
        <f>I146+J146+K146+L146+M146+N146+O146+P146</f>
        <v>40000000</v>
      </c>
      <c r="R146" s="33" t="s">
        <v>144</v>
      </c>
      <c r="S146" s="87"/>
      <c r="T146" s="87"/>
      <c r="U146" s="36" t="s">
        <v>60</v>
      </c>
    </row>
    <row r="147" spans="1:21" ht="33.75" x14ac:dyDescent="0.25">
      <c r="A147" s="123"/>
      <c r="B147" s="125"/>
      <c r="C147" s="126"/>
      <c r="D147" s="113"/>
      <c r="E147" s="90" t="s">
        <v>320</v>
      </c>
      <c r="F147" s="43" t="s">
        <v>295</v>
      </c>
      <c r="G147" s="29" t="s">
        <v>277</v>
      </c>
      <c r="H147" s="42" t="s">
        <v>311</v>
      </c>
      <c r="I147" s="29"/>
      <c r="J147" s="29"/>
      <c r="K147" s="29"/>
      <c r="L147" s="29">
        <v>20000000</v>
      </c>
      <c r="M147" s="29">
        <v>20000000</v>
      </c>
      <c r="N147" s="29">
        <v>20000000</v>
      </c>
      <c r="O147" s="30"/>
      <c r="P147" s="31"/>
      <c r="Q147" s="32">
        <f>I147+J147+K147+L147+M147+N147+O147+P147</f>
        <v>60000000</v>
      </c>
      <c r="R147" s="33" t="s">
        <v>144</v>
      </c>
      <c r="S147" s="87"/>
      <c r="T147" s="87"/>
      <c r="U147" s="36" t="s">
        <v>60</v>
      </c>
    </row>
    <row r="148" spans="1:21" ht="33.75" x14ac:dyDescent="0.25">
      <c r="A148" s="123"/>
      <c r="B148" s="125"/>
      <c r="C148" s="126"/>
      <c r="D148" s="113"/>
      <c r="E148" s="90" t="s">
        <v>321</v>
      </c>
      <c r="F148" s="43" t="s">
        <v>295</v>
      </c>
      <c r="G148" s="29" t="s">
        <v>313</v>
      </c>
      <c r="H148" s="42" t="s">
        <v>311</v>
      </c>
      <c r="I148" s="29"/>
      <c r="J148" s="29"/>
      <c r="K148" s="29"/>
      <c r="L148" s="29">
        <v>20000000</v>
      </c>
      <c r="M148" s="29">
        <v>20000000</v>
      </c>
      <c r="N148" s="29">
        <v>20000000</v>
      </c>
      <c r="O148" s="30"/>
      <c r="P148" s="31"/>
      <c r="Q148" s="32">
        <f>I148+J148+K148+L148+M148+N148+O148+P148</f>
        <v>60000000</v>
      </c>
      <c r="R148" s="33" t="s">
        <v>144</v>
      </c>
      <c r="S148" s="87"/>
      <c r="T148" s="87"/>
      <c r="U148" s="36" t="s">
        <v>60</v>
      </c>
    </row>
    <row r="149" spans="1:21" ht="33.75" x14ac:dyDescent="0.25">
      <c r="A149" s="123"/>
      <c r="B149" s="125"/>
      <c r="C149" s="110" t="s">
        <v>271</v>
      </c>
      <c r="D149" s="109" t="s">
        <v>322</v>
      </c>
      <c r="E149" s="96" t="s">
        <v>323</v>
      </c>
      <c r="F149" s="43" t="s">
        <v>295</v>
      </c>
      <c r="G149" s="29" t="s">
        <v>324</v>
      </c>
      <c r="H149" s="42" t="s">
        <v>325</v>
      </c>
      <c r="I149" s="29">
        <v>7000000</v>
      </c>
      <c r="J149" s="29">
        <v>7000000</v>
      </c>
      <c r="K149" s="29">
        <v>7000000</v>
      </c>
      <c r="L149" s="29">
        <v>7000000</v>
      </c>
      <c r="M149" s="29">
        <v>7000000</v>
      </c>
      <c r="N149" s="29">
        <v>7000000</v>
      </c>
      <c r="O149" s="30">
        <v>7000000</v>
      </c>
      <c r="P149" s="48">
        <v>7000000</v>
      </c>
      <c r="Q149" s="32">
        <f>I149+J149+K149+L149+M149+N149+O149+P149</f>
        <v>56000000</v>
      </c>
      <c r="R149" s="33" t="s">
        <v>144</v>
      </c>
      <c r="S149" s="87"/>
      <c r="T149" s="87"/>
      <c r="U149" s="36" t="s">
        <v>60</v>
      </c>
    </row>
    <row r="150" spans="1:21" ht="42" customHeight="1" x14ac:dyDescent="0.25">
      <c r="A150" s="123"/>
      <c r="B150" s="125"/>
      <c r="C150" s="110"/>
      <c r="D150" s="109"/>
      <c r="E150" s="96" t="s">
        <v>326</v>
      </c>
      <c r="F150" s="26" t="s">
        <v>327</v>
      </c>
      <c r="G150" s="26" t="s">
        <v>118</v>
      </c>
      <c r="H150" s="42" t="s">
        <v>328</v>
      </c>
      <c r="I150" s="41">
        <v>20000000</v>
      </c>
      <c r="J150" s="43"/>
      <c r="K150" s="43"/>
      <c r="L150" s="43">
        <v>20000000</v>
      </c>
      <c r="M150" s="43">
        <v>20000000</v>
      </c>
      <c r="N150" s="43">
        <v>20000000</v>
      </c>
      <c r="O150" s="43">
        <v>20000000</v>
      </c>
      <c r="P150" s="97">
        <v>20000000</v>
      </c>
      <c r="Q150" s="32">
        <f>I150+J150+K150+L150+M150+N150+O150+P150</f>
        <v>120000000</v>
      </c>
      <c r="R150" s="33" t="s">
        <v>59</v>
      </c>
      <c r="S150" s="34" t="s">
        <v>60</v>
      </c>
      <c r="T150" s="34"/>
      <c r="U150" s="36" t="s">
        <v>60</v>
      </c>
    </row>
    <row r="151" spans="1:21" ht="22.5" x14ac:dyDescent="0.25">
      <c r="A151" s="123"/>
      <c r="B151" s="125"/>
      <c r="C151" s="110"/>
      <c r="D151" s="109"/>
      <c r="E151" s="59" t="s">
        <v>329</v>
      </c>
      <c r="F151" s="26" t="s">
        <v>79</v>
      </c>
      <c r="G151" s="26" t="s">
        <v>118</v>
      </c>
      <c r="H151" s="42" t="s">
        <v>330</v>
      </c>
      <c r="I151" s="41"/>
      <c r="J151" s="43">
        <v>2000000</v>
      </c>
      <c r="K151" s="43"/>
      <c r="L151" s="43">
        <v>20000000</v>
      </c>
      <c r="M151" s="43"/>
      <c r="N151" s="43"/>
      <c r="O151" s="43">
        <v>20000000</v>
      </c>
      <c r="P151" s="31"/>
      <c r="Q151" s="32">
        <f>I151+J151+K151+L151+M151+N151+O151+P151</f>
        <v>42000000</v>
      </c>
      <c r="R151" s="33" t="s">
        <v>59</v>
      </c>
      <c r="S151" s="34" t="s">
        <v>60</v>
      </c>
      <c r="T151" s="34"/>
      <c r="U151" s="36" t="s">
        <v>60</v>
      </c>
    </row>
    <row r="152" spans="1:21" ht="33.75" x14ac:dyDescent="0.25">
      <c r="A152" s="123"/>
      <c r="B152" s="125"/>
      <c r="C152" s="110"/>
      <c r="D152" s="109"/>
      <c r="E152" s="96" t="s">
        <v>331</v>
      </c>
      <c r="F152" s="26" t="s">
        <v>255</v>
      </c>
      <c r="G152" s="26" t="s">
        <v>162</v>
      </c>
      <c r="H152" s="42" t="s">
        <v>332</v>
      </c>
      <c r="I152" s="41"/>
      <c r="J152" s="43">
        <v>4000000</v>
      </c>
      <c r="K152" s="43"/>
      <c r="L152" s="43"/>
      <c r="M152" s="43"/>
      <c r="N152" s="43"/>
      <c r="O152" s="43"/>
      <c r="P152" s="31"/>
      <c r="Q152" s="32">
        <f>I152+J152+K152+L152+M152+N152+O152+P152</f>
        <v>4000000</v>
      </c>
      <c r="R152" s="33"/>
      <c r="S152" s="34"/>
      <c r="T152" s="34"/>
      <c r="U152" s="36"/>
    </row>
    <row r="153" spans="1:21" ht="33.75" x14ac:dyDescent="0.25">
      <c r="A153" s="123"/>
      <c r="B153" s="125"/>
      <c r="C153" s="110"/>
      <c r="D153" s="109"/>
      <c r="E153" s="98" t="s">
        <v>333</v>
      </c>
      <c r="F153" s="26" t="s">
        <v>255</v>
      </c>
      <c r="G153" s="26" t="s">
        <v>162</v>
      </c>
      <c r="H153" s="42" t="s">
        <v>334</v>
      </c>
      <c r="I153" s="41">
        <v>20000000</v>
      </c>
      <c r="J153" s="41">
        <v>20000000</v>
      </c>
      <c r="K153" s="41">
        <v>20000000</v>
      </c>
      <c r="L153" s="41">
        <v>20000000</v>
      </c>
      <c r="M153" s="41">
        <v>20000000</v>
      </c>
      <c r="N153" s="41">
        <v>20000000</v>
      </c>
      <c r="O153" s="41">
        <v>20000000</v>
      </c>
      <c r="P153" s="41">
        <v>20000000</v>
      </c>
      <c r="Q153" s="32">
        <f>I153+J153+K153+L153+M153+N153+O153+P153</f>
        <v>160000000</v>
      </c>
      <c r="R153" s="33"/>
      <c r="S153" s="34"/>
      <c r="T153" s="34"/>
      <c r="U153" s="36"/>
    </row>
    <row r="154" spans="1:21" ht="33.75" x14ac:dyDescent="0.25">
      <c r="A154" s="123"/>
      <c r="B154" s="125"/>
      <c r="C154" s="111"/>
      <c r="D154" s="109"/>
      <c r="E154" s="59" t="s">
        <v>335</v>
      </c>
      <c r="F154" s="26" t="s">
        <v>208</v>
      </c>
      <c r="G154" s="26" t="s">
        <v>118</v>
      </c>
      <c r="H154" s="42" t="s">
        <v>336</v>
      </c>
      <c r="I154" s="41"/>
      <c r="J154" s="43"/>
      <c r="K154" s="43">
        <v>10000000</v>
      </c>
      <c r="L154" s="43"/>
      <c r="M154" s="43"/>
      <c r="N154" s="43">
        <v>10000000</v>
      </c>
      <c r="O154" s="43"/>
      <c r="P154" s="31">
        <v>10000000</v>
      </c>
      <c r="Q154" s="32">
        <f>I154+J154+K154+L154+M154+N154+O154+P154</f>
        <v>30000000</v>
      </c>
      <c r="R154" s="33" t="s">
        <v>59</v>
      </c>
      <c r="S154" s="34" t="s">
        <v>60</v>
      </c>
      <c r="T154" s="34"/>
      <c r="U154" s="36" t="s">
        <v>60</v>
      </c>
    </row>
    <row r="155" spans="1:21" ht="23.1" customHeight="1" x14ac:dyDescent="0.25">
      <c r="A155" s="123"/>
      <c r="B155" s="125"/>
      <c r="C155" s="110"/>
      <c r="D155" s="109"/>
      <c r="E155" s="47" t="s">
        <v>337</v>
      </c>
      <c r="F155" s="44" t="s">
        <v>255</v>
      </c>
      <c r="G155" s="29" t="s">
        <v>338</v>
      </c>
      <c r="H155" s="44" t="s">
        <v>339</v>
      </c>
      <c r="I155" s="70">
        <v>65000000</v>
      </c>
      <c r="J155" s="70">
        <v>65000000</v>
      </c>
      <c r="K155" s="70">
        <v>65000000</v>
      </c>
      <c r="L155" s="70">
        <v>65000000</v>
      </c>
      <c r="M155" s="70">
        <v>65000000</v>
      </c>
      <c r="N155" s="70">
        <v>65000000</v>
      </c>
      <c r="O155" s="71"/>
      <c r="P155" s="31"/>
      <c r="Q155" s="32">
        <f>I155+J155+K155+L155+M155+N155+O155+P155</f>
        <v>390000000</v>
      </c>
      <c r="R155" s="33" t="s">
        <v>59</v>
      </c>
      <c r="S155" s="34" t="s">
        <v>60</v>
      </c>
      <c r="T155" s="34"/>
      <c r="U155" s="36" t="s">
        <v>60</v>
      </c>
    </row>
    <row r="156" spans="1:21" x14ac:dyDescent="0.25">
      <c r="A156" s="123"/>
      <c r="B156" s="125"/>
      <c r="C156" s="110"/>
      <c r="D156" s="109"/>
      <c r="E156" s="30" t="s">
        <v>340</v>
      </c>
      <c r="F156" s="44" t="s">
        <v>255</v>
      </c>
      <c r="G156" s="30" t="s">
        <v>341</v>
      </c>
      <c r="H156" s="45" t="s">
        <v>208</v>
      </c>
      <c r="I156" s="71">
        <v>60000000</v>
      </c>
      <c r="J156" s="71">
        <v>60000000</v>
      </c>
      <c r="K156" s="71">
        <v>60000000</v>
      </c>
      <c r="L156" s="71">
        <v>60000000</v>
      </c>
      <c r="M156" s="71">
        <v>60000000</v>
      </c>
      <c r="N156" s="71">
        <v>60000000</v>
      </c>
      <c r="O156" s="71"/>
      <c r="P156" s="31"/>
      <c r="Q156" s="32">
        <f>I156+J156+K156+L156+M156+N156+O156+P156</f>
        <v>360000000</v>
      </c>
      <c r="R156" s="33" t="s">
        <v>59</v>
      </c>
      <c r="S156" s="34" t="s">
        <v>60</v>
      </c>
      <c r="T156" s="34"/>
      <c r="U156" s="36" t="s">
        <v>60</v>
      </c>
    </row>
    <row r="157" spans="1:21" ht="45" customHeight="1" x14ac:dyDescent="0.25">
      <c r="A157" s="123"/>
      <c r="B157" s="125"/>
      <c r="C157" s="110" t="s">
        <v>342</v>
      </c>
      <c r="D157" s="112" t="s">
        <v>343</v>
      </c>
      <c r="E157" s="30" t="s">
        <v>344</v>
      </c>
      <c r="F157" s="44" t="s">
        <v>255</v>
      </c>
      <c r="G157" s="30" t="s">
        <v>345</v>
      </c>
      <c r="H157" s="45" t="s">
        <v>346</v>
      </c>
      <c r="I157" s="71">
        <v>19000000</v>
      </c>
      <c r="J157" s="70">
        <v>30000000</v>
      </c>
      <c r="K157" s="70">
        <v>30000000</v>
      </c>
      <c r="L157" s="70">
        <v>30000000</v>
      </c>
      <c r="M157" s="70">
        <v>30000000</v>
      </c>
      <c r="N157" s="70">
        <v>30000000</v>
      </c>
      <c r="O157" s="71">
        <v>35000000</v>
      </c>
      <c r="P157" s="73">
        <v>35000000</v>
      </c>
      <c r="Q157" s="32">
        <f>I157+J157+K157+L157+M157+N157+O157+P157</f>
        <v>239000000</v>
      </c>
      <c r="R157" s="33" t="s">
        <v>59</v>
      </c>
      <c r="S157" s="34" t="s">
        <v>60</v>
      </c>
      <c r="T157" s="34"/>
      <c r="U157" s="36" t="s">
        <v>60</v>
      </c>
    </row>
    <row r="158" spans="1:21" ht="33.75" x14ac:dyDescent="0.25">
      <c r="A158" s="123"/>
      <c r="B158" s="125"/>
      <c r="C158" s="110"/>
      <c r="D158" s="113"/>
      <c r="E158" s="30" t="s">
        <v>347</v>
      </c>
      <c r="F158" s="44" t="s">
        <v>255</v>
      </c>
      <c r="G158" s="30" t="s">
        <v>348</v>
      </c>
      <c r="H158" s="42" t="s">
        <v>349</v>
      </c>
      <c r="I158" s="71">
        <v>8000000</v>
      </c>
      <c r="J158" s="71">
        <v>8000000</v>
      </c>
      <c r="K158" s="71">
        <v>8000000</v>
      </c>
      <c r="L158" s="71">
        <v>8000000</v>
      </c>
      <c r="M158" s="71">
        <v>8000000</v>
      </c>
      <c r="N158" s="71">
        <v>8000000</v>
      </c>
      <c r="O158" s="71">
        <v>8000000</v>
      </c>
      <c r="P158" s="73">
        <v>8000000</v>
      </c>
      <c r="Q158" s="32">
        <f>I158+J158+K158+L158+M158+N158+O158+P158</f>
        <v>64000000</v>
      </c>
      <c r="R158" s="33" t="s">
        <v>59</v>
      </c>
      <c r="S158" s="34" t="s">
        <v>60</v>
      </c>
      <c r="T158" s="34"/>
      <c r="U158" s="36" t="s">
        <v>60</v>
      </c>
    </row>
    <row r="159" spans="1:21" ht="22.5" x14ac:dyDescent="0.25">
      <c r="A159" s="123"/>
      <c r="B159" s="125"/>
      <c r="C159" s="110"/>
      <c r="D159" s="113"/>
      <c r="E159" s="86" t="s">
        <v>350</v>
      </c>
      <c r="F159" s="44"/>
      <c r="G159" s="30"/>
      <c r="H159" s="42"/>
      <c r="I159" s="71">
        <v>100000000</v>
      </c>
      <c r="J159" s="71">
        <v>100000000</v>
      </c>
      <c r="K159" s="71">
        <v>100000000</v>
      </c>
      <c r="L159" s="71">
        <v>100000000</v>
      </c>
      <c r="M159" s="71">
        <v>100000000</v>
      </c>
      <c r="N159" s="71">
        <v>100000000</v>
      </c>
      <c r="O159" s="71">
        <v>100000000</v>
      </c>
      <c r="P159" s="71">
        <v>100000000</v>
      </c>
      <c r="Q159" s="32">
        <f>I159+J159+K159+L159+M159+N159+O159+P159</f>
        <v>800000000</v>
      </c>
      <c r="R159" s="33"/>
      <c r="S159" s="34"/>
      <c r="T159" s="34"/>
      <c r="U159" s="36"/>
    </row>
    <row r="160" spans="1:21" ht="33.75" x14ac:dyDescent="0.25">
      <c r="A160" s="123"/>
      <c r="B160" s="125"/>
      <c r="C160" s="110"/>
      <c r="D160" s="113"/>
      <c r="E160" s="47" t="s">
        <v>351</v>
      </c>
      <c r="F160" s="44" t="s">
        <v>255</v>
      </c>
      <c r="G160" s="29" t="s">
        <v>352</v>
      </c>
      <c r="H160" s="42" t="s">
        <v>353</v>
      </c>
      <c r="I160" s="70">
        <v>8000000</v>
      </c>
      <c r="J160" s="70">
        <f>250000*4*12</f>
        <v>12000000</v>
      </c>
      <c r="K160" s="70">
        <f>250000*4*12</f>
        <v>12000000</v>
      </c>
      <c r="L160" s="70">
        <f>250000*4*12</f>
        <v>12000000</v>
      </c>
      <c r="M160" s="70">
        <f>250000*4*12</f>
        <v>12000000</v>
      </c>
      <c r="N160" s="70">
        <f>250000*4*12</f>
        <v>12000000</v>
      </c>
      <c r="O160" s="71">
        <f t="shared" ref="O160:P160" si="6">250000*4*12</f>
        <v>12000000</v>
      </c>
      <c r="P160" s="73">
        <f t="shared" si="6"/>
        <v>12000000</v>
      </c>
      <c r="Q160" s="32">
        <f>I160+J160+K160+L160+M160+N160+O160+P160</f>
        <v>92000000</v>
      </c>
      <c r="R160" s="33" t="s">
        <v>59</v>
      </c>
      <c r="S160" s="34" t="s">
        <v>60</v>
      </c>
      <c r="T160" s="34"/>
      <c r="U160" s="36" t="s">
        <v>60</v>
      </c>
    </row>
    <row r="161" spans="1:21" ht="22.5" x14ac:dyDescent="0.25">
      <c r="A161" s="123"/>
      <c r="B161" s="125"/>
      <c r="C161" s="111"/>
      <c r="D161" s="114"/>
      <c r="E161" s="86" t="s">
        <v>354</v>
      </c>
      <c r="F161" s="44" t="s">
        <v>255</v>
      </c>
      <c r="G161" s="30" t="s">
        <v>281</v>
      </c>
      <c r="H161" s="43" t="s">
        <v>355</v>
      </c>
      <c r="I161" s="71"/>
      <c r="J161" s="70">
        <v>150000000</v>
      </c>
      <c r="K161" s="70">
        <v>150000000</v>
      </c>
      <c r="L161" s="70"/>
      <c r="M161" s="70"/>
      <c r="N161" s="70">
        <v>150000000</v>
      </c>
      <c r="O161" s="71">
        <v>150000000</v>
      </c>
      <c r="P161" s="73"/>
      <c r="Q161" s="32">
        <f>I161+J161+K161+L161+M161+N161+O161+P161</f>
        <v>600000000</v>
      </c>
      <c r="R161" s="33" t="s">
        <v>144</v>
      </c>
      <c r="S161" s="34" t="s">
        <v>60</v>
      </c>
      <c r="T161" s="34"/>
      <c r="U161" s="36" t="s">
        <v>60</v>
      </c>
    </row>
    <row r="162" spans="1:21" x14ac:dyDescent="0.25">
      <c r="A162" s="115" t="s">
        <v>356</v>
      </c>
      <c r="B162" s="116"/>
      <c r="C162" s="116"/>
      <c r="D162" s="116"/>
      <c r="E162" s="116"/>
      <c r="F162" s="116"/>
      <c r="G162" s="116"/>
      <c r="H162" s="117"/>
      <c r="I162" s="64">
        <f t="shared" ref="I162:M162" si="7">SUM(I140:I161)</f>
        <v>323000000</v>
      </c>
      <c r="J162" s="64">
        <f t="shared" si="7"/>
        <v>474000000</v>
      </c>
      <c r="K162" s="64">
        <f t="shared" si="7"/>
        <v>498000000</v>
      </c>
      <c r="L162" s="64">
        <f t="shared" si="7"/>
        <v>523000000</v>
      </c>
      <c r="M162" s="64">
        <f t="shared" si="7"/>
        <v>483000000</v>
      </c>
      <c r="N162" s="64">
        <f>SUM(N140:N161)</f>
        <v>663000000</v>
      </c>
      <c r="O162" s="30">
        <f>SUM(O140:O161)</f>
        <v>398000000</v>
      </c>
      <c r="P162" s="31">
        <f>SUM(P140:P161)</f>
        <v>263000000</v>
      </c>
      <c r="Q162" s="32">
        <f>I162+J162+K162+L162+M162+N162+O162+P162</f>
        <v>3625000000</v>
      </c>
      <c r="R162" s="93"/>
      <c r="S162" s="94"/>
      <c r="T162" s="94"/>
      <c r="U162" s="95"/>
    </row>
    <row r="163" spans="1:21" ht="15.75" thickBot="1" x14ac:dyDescent="0.3">
      <c r="A163" s="118" t="s">
        <v>357</v>
      </c>
      <c r="B163" s="119"/>
      <c r="C163" s="119"/>
      <c r="D163" s="119"/>
      <c r="E163" s="119"/>
      <c r="F163" s="119"/>
      <c r="G163" s="119"/>
      <c r="H163" s="120"/>
      <c r="I163" s="99">
        <f t="shared" ref="I163:N163" si="8">I62+I116+I139+I162</f>
        <v>14448850000</v>
      </c>
      <c r="J163" s="99">
        <f t="shared" si="8"/>
        <v>5203950000</v>
      </c>
      <c r="K163" s="99">
        <f t="shared" si="8"/>
        <v>3928200000</v>
      </c>
      <c r="L163" s="99">
        <f t="shared" si="8"/>
        <v>11568200000</v>
      </c>
      <c r="M163" s="99">
        <f t="shared" si="8"/>
        <v>2444700000</v>
      </c>
      <c r="N163" s="99">
        <f t="shared" si="8"/>
        <v>12668200000</v>
      </c>
      <c r="O163" s="100">
        <f>O162+O139+O116+O62</f>
        <v>42629500000</v>
      </c>
      <c r="P163" s="31">
        <f>P162+P139+P116+P62</f>
        <v>2341000000</v>
      </c>
      <c r="Q163" s="32"/>
      <c r="R163" s="101"/>
      <c r="S163" s="102"/>
      <c r="T163" s="102"/>
      <c r="U163" s="103"/>
    </row>
    <row r="164" spans="1:21" ht="15.75" x14ac:dyDescent="0.25">
      <c r="A164" s="1"/>
      <c r="B164" s="1"/>
      <c r="C164" s="2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4"/>
      <c r="P164" s="4"/>
      <c r="Q164" s="3"/>
      <c r="R164" s="1"/>
      <c r="S164" s="1"/>
      <c r="T164" s="1"/>
      <c r="U164" s="1"/>
    </row>
    <row r="165" spans="1:21" ht="15.75" x14ac:dyDescent="0.25">
      <c r="A165" s="1" t="s">
        <v>358</v>
      </c>
      <c r="B165" s="1"/>
      <c r="C165" s="2"/>
      <c r="D165" s="1"/>
      <c r="E165" s="1"/>
      <c r="F165" s="1"/>
      <c r="G165" s="1"/>
      <c r="H165" s="1"/>
      <c r="I165" s="104">
        <f>I163-[1]Serbi!$J$6</f>
        <v>13520523000</v>
      </c>
      <c r="J165" s="3"/>
      <c r="K165" s="3"/>
      <c r="L165" s="3"/>
      <c r="M165" s="3"/>
      <c r="N165" s="3"/>
      <c r="O165" s="4"/>
      <c r="P165" s="4"/>
      <c r="Q165" s="121" t="s">
        <v>359</v>
      </c>
      <c r="R165" s="121"/>
      <c r="S165" s="121"/>
      <c r="T165" s="121"/>
      <c r="U165" s="121"/>
    </row>
    <row r="166" spans="1:21" ht="15.75" x14ac:dyDescent="0.25">
      <c r="A166" s="105" t="s">
        <v>360</v>
      </c>
      <c r="B166" s="1" t="s">
        <v>361</v>
      </c>
      <c r="C166" s="2"/>
      <c r="D166" s="1"/>
      <c r="E166" s="1"/>
      <c r="F166" s="2" t="s">
        <v>362</v>
      </c>
      <c r="G166" s="1"/>
      <c r="H166" s="1"/>
      <c r="I166" s="9"/>
      <c r="J166" s="3"/>
      <c r="K166" s="3"/>
      <c r="L166" s="3"/>
      <c r="M166" s="3"/>
      <c r="N166" s="3"/>
      <c r="O166" s="4"/>
      <c r="P166" s="4"/>
      <c r="Q166" s="3"/>
      <c r="R166" s="2" t="s">
        <v>363</v>
      </c>
      <c r="S166" s="1"/>
      <c r="T166" s="1"/>
      <c r="U166" s="1"/>
    </row>
    <row r="167" spans="1:21" ht="15.75" x14ac:dyDescent="0.25">
      <c r="A167" s="105" t="s">
        <v>364</v>
      </c>
      <c r="B167" s="1" t="s">
        <v>365</v>
      </c>
      <c r="C167" s="2"/>
      <c r="D167" s="1"/>
      <c r="E167" s="1"/>
      <c r="F167" s="105" t="s">
        <v>366</v>
      </c>
      <c r="G167" s="1"/>
      <c r="H167" s="1"/>
      <c r="I167" s="3"/>
      <c r="J167" s="3"/>
      <c r="K167" s="3"/>
      <c r="L167" s="3"/>
      <c r="M167" s="3"/>
      <c r="N167" s="3"/>
      <c r="O167" s="4"/>
      <c r="P167" s="4"/>
      <c r="Q167" s="3"/>
      <c r="R167" s="2" t="s">
        <v>367</v>
      </c>
      <c r="S167" s="1"/>
      <c r="T167" s="1"/>
      <c r="U167" s="1"/>
    </row>
    <row r="168" spans="1:21" ht="15.75" x14ac:dyDescent="0.25">
      <c r="A168" s="105" t="s">
        <v>368</v>
      </c>
      <c r="B168" s="1" t="s">
        <v>369</v>
      </c>
      <c r="C168" s="2"/>
      <c r="D168" s="1"/>
      <c r="E168" s="1"/>
      <c r="F168" s="105"/>
      <c r="G168" s="1"/>
      <c r="H168" s="1"/>
      <c r="I168" s="3"/>
      <c r="J168" s="3"/>
      <c r="K168" s="3"/>
      <c r="L168" s="3"/>
      <c r="M168" s="3"/>
      <c r="N168" s="3"/>
      <c r="O168" s="4"/>
      <c r="P168" s="4"/>
      <c r="Q168" s="3"/>
      <c r="R168" s="2"/>
      <c r="S168" s="1"/>
      <c r="T168" s="1"/>
      <c r="U168" s="1"/>
    </row>
    <row r="169" spans="1:21" ht="15.75" x14ac:dyDescent="0.25">
      <c r="A169" s="105"/>
      <c r="B169" s="1"/>
      <c r="C169" s="2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4"/>
      <c r="P169" s="4"/>
      <c r="Q169" s="3"/>
      <c r="R169" s="1"/>
      <c r="S169" s="105"/>
      <c r="T169" s="105"/>
      <c r="U169" s="105"/>
    </row>
    <row r="170" spans="1:21" ht="15.75" x14ac:dyDescent="0.25">
      <c r="A170" s="105"/>
      <c r="B170" s="1"/>
      <c r="C170" s="2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4"/>
      <c r="P170" s="4"/>
      <c r="Q170" s="3"/>
      <c r="R170" s="1"/>
      <c r="S170" s="1"/>
      <c r="T170" s="1"/>
      <c r="U170" s="1"/>
    </row>
    <row r="171" spans="1:21" ht="15.75" x14ac:dyDescent="0.25">
      <c r="A171" s="1"/>
      <c r="B171" s="1"/>
      <c r="C171" s="2"/>
      <c r="D171" s="1"/>
      <c r="E171" s="1"/>
      <c r="F171" s="105" t="s">
        <v>370</v>
      </c>
      <c r="G171" s="1"/>
      <c r="H171" s="106"/>
      <c r="I171" s="9"/>
      <c r="J171" s="3"/>
      <c r="K171" s="3"/>
      <c r="L171" s="3"/>
      <c r="M171" s="3"/>
      <c r="N171" s="3"/>
      <c r="O171" s="4"/>
      <c r="P171" s="4"/>
      <c r="Q171" s="108" t="s">
        <v>371</v>
      </c>
      <c r="R171" s="108"/>
      <c r="S171" s="108"/>
      <c r="T171" s="108"/>
      <c r="U171" s="108"/>
    </row>
  </sheetData>
  <mergeCells count="63">
    <mergeCell ref="A2:U2"/>
    <mergeCell ref="A3:U3"/>
    <mergeCell ref="A9:A11"/>
    <mergeCell ref="B9:E10"/>
    <mergeCell ref="F9:F11"/>
    <mergeCell ref="G9:G11"/>
    <mergeCell ref="H9:H11"/>
    <mergeCell ref="I9:P10"/>
    <mergeCell ref="Q9:R10"/>
    <mergeCell ref="S9:U10"/>
    <mergeCell ref="B13:B57"/>
    <mergeCell ref="C13:C17"/>
    <mergeCell ref="D13:D17"/>
    <mergeCell ref="C18:C39"/>
    <mergeCell ref="D18:D39"/>
    <mergeCell ref="C40:C45"/>
    <mergeCell ref="D40:D45"/>
    <mergeCell ref="C46:C49"/>
    <mergeCell ref="D46:D49"/>
    <mergeCell ref="C50:C51"/>
    <mergeCell ref="D50:D51"/>
    <mergeCell ref="C52:C57"/>
    <mergeCell ref="D52:D57"/>
    <mergeCell ref="C58:C59"/>
    <mergeCell ref="D58:D59"/>
    <mergeCell ref="D60:D61"/>
    <mergeCell ref="A63:A115"/>
    <mergeCell ref="B63:B115"/>
    <mergeCell ref="C63:C84"/>
    <mergeCell ref="D63:D84"/>
    <mergeCell ref="C85:C87"/>
    <mergeCell ref="D85:D87"/>
    <mergeCell ref="C88:C96"/>
    <mergeCell ref="D88:D96"/>
    <mergeCell ref="C97:C113"/>
    <mergeCell ref="A36:A61"/>
    <mergeCell ref="D97:D113"/>
    <mergeCell ref="A116:H116"/>
    <mergeCell ref="A117:A138"/>
    <mergeCell ref="B117:B138"/>
    <mergeCell ref="C117:C119"/>
    <mergeCell ref="D117:D119"/>
    <mergeCell ref="C120:C122"/>
    <mergeCell ref="D120:D122"/>
    <mergeCell ref="C123:C132"/>
    <mergeCell ref="D123:D132"/>
    <mergeCell ref="C133:C138"/>
    <mergeCell ref="D133:D138"/>
    <mergeCell ref="A139:H139"/>
    <mergeCell ref="A140:A161"/>
    <mergeCell ref="B140:B161"/>
    <mergeCell ref="C140:C148"/>
    <mergeCell ref="D140:D148"/>
    <mergeCell ref="C149:C154"/>
    <mergeCell ref="D149:D154"/>
    <mergeCell ref="C155:C156"/>
    <mergeCell ref="Q171:U171"/>
    <mergeCell ref="D155:D156"/>
    <mergeCell ref="C157:C161"/>
    <mergeCell ref="D157:D161"/>
    <mergeCell ref="A162:H162"/>
    <mergeCell ref="A163:H163"/>
    <mergeCell ref="Q165:U16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2025-02-06T03:07:29Z</dcterms:created>
  <dcterms:modified xsi:type="dcterms:W3CDTF">2025-02-06T03:43:45Z</dcterms:modified>
</cp:coreProperties>
</file>