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mpung KB\"/>
    </mc:Choice>
  </mc:AlternateContent>
  <bookViews>
    <workbookView xWindow="0" yWindow="0" windowWidth="20640" windowHeight="11760" activeTab="2"/>
  </bookViews>
  <sheets>
    <sheet name="KB" sheetId="1" r:id="rId1"/>
    <sheet name="SEKSI EKONOMI" sheetId="2" r:id="rId2"/>
    <sheet name="SEKSI PENDIDIKA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J6" i="2"/>
  <c r="I8" i="2"/>
  <c r="I26" i="3" l="1"/>
  <c r="I22" i="3" s="1"/>
  <c r="I20" i="3"/>
  <c r="I17" i="3" s="1"/>
  <c r="I16" i="3"/>
  <c r="I14" i="3" s="1"/>
  <c r="I15" i="3"/>
  <c r="P13" i="3"/>
  <c r="I13" i="3"/>
  <c r="I11" i="3"/>
  <c r="I9" i="3"/>
  <c r="I8" i="3" s="1"/>
  <c r="I5" i="3"/>
  <c r="I27" i="3" l="1"/>
  <c r="I7" i="2"/>
  <c r="L6" i="2" l="1"/>
  <c r="I6" i="2" s="1"/>
  <c r="I5" i="2" l="1"/>
  <c r="I11" i="2" s="1"/>
  <c r="I9" i="1" l="1"/>
  <c r="I16" i="1" l="1"/>
  <c r="I20" i="1"/>
  <c r="I13" i="1" l="1"/>
  <c r="P13" i="1"/>
  <c r="I15" i="1"/>
  <c r="I5" i="1" l="1"/>
  <c r="I8" i="1" l="1"/>
  <c r="I11" i="1"/>
  <c r="I14" i="1"/>
  <c r="I26" i="1"/>
  <c r="I22" i="1" s="1"/>
  <c r="I17" i="1"/>
  <c r="I27" i="1" l="1"/>
</calcChain>
</file>

<file path=xl/sharedStrings.xml><?xml version="1.0" encoding="utf-8"?>
<sst xmlns="http://schemas.openxmlformats.org/spreadsheetml/2006/main" count="325" uniqueCount="91">
  <si>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</si>
  <si>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</si>
  <si>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</si>
  <si>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</si>
  <si>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</si>
  <si>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</si>
  <si>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</si>
  <si>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</si>
  <si>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</si>
  <si>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A</t>
  </si>
  <si>
    <t>BOKB</t>
  </si>
  <si>
    <t>B</t>
  </si>
  <si>
    <t>Pemerintah Desa</t>
  </si>
  <si>
    <t>Seksi Reproduksi</t>
  </si>
  <si>
    <t>TOTAL ANGGARAN</t>
  </si>
  <si>
    <t>TPK</t>
  </si>
  <si>
    <t>Dana Desa</t>
  </si>
  <si>
    <t>Sudah dilaksanakan</t>
  </si>
  <si>
    <t>Seksi Ekonomi</t>
  </si>
  <si>
    <t>UPAYA PENINGKATAN KELESTARIAN LINGKUNGAN</t>
  </si>
  <si>
    <t>Seksi Lingkungan</t>
  </si>
  <si>
    <t>Agustus</t>
  </si>
  <si>
    <t>UPAYA PENINGKATAN EKONOMI MASYARAKAT</t>
  </si>
  <si>
    <t>C</t>
  </si>
  <si>
    <t>UPAYA PENINGKATAN GIZI DAN KESEHATAN MASYARAKAT</t>
  </si>
  <si>
    <t>November</t>
  </si>
  <si>
    <t>Belum dilaksanakan</t>
  </si>
  <si>
    <t>Dari Bulan Januari s/d Desember</t>
  </si>
  <si>
    <t>Sementara dilaksanakan</t>
  </si>
  <si>
    <t>D</t>
  </si>
  <si>
    <t>UPAYA PENINGKATAN SDM</t>
  </si>
  <si>
    <t>Seksi Sosial Budaya</t>
  </si>
  <si>
    <t>E</t>
  </si>
  <si>
    <t>UPAYA PENINGKATAN KESEJAHTERAAN</t>
  </si>
  <si>
    <t>ADD</t>
  </si>
  <si>
    <t>Pemangku Adat</t>
  </si>
  <si>
    <t>Insentif Perangkat Desa</t>
  </si>
  <si>
    <t>Bantuan Insentif Pemangku Adat</t>
  </si>
  <si>
    <t>Kepala Desa</t>
  </si>
  <si>
    <t>Seluruh Aparat Desa</t>
  </si>
  <si>
    <t>F</t>
  </si>
  <si>
    <t>UPAYA PENINGKATAN PROGRAM KKBPK</t>
  </si>
  <si>
    <t>Rapat Kerja Kampung KB</t>
  </si>
  <si>
    <t>Ketua Pokja KKB</t>
  </si>
  <si>
    <t>Pengurus Pokja</t>
  </si>
  <si>
    <t>DPPKBP3A, PKB</t>
  </si>
  <si>
    <t>Forum Musyawarah KKB</t>
  </si>
  <si>
    <t xml:space="preserve">Mini Lokakarya </t>
  </si>
  <si>
    <t>Pembinaan Tri Bina</t>
  </si>
  <si>
    <t>Seksi Reproduksi dan Seksi Sosialisasi/Pendidikan</t>
  </si>
  <si>
    <t>Keluarga yang memiliki Balita, Remaja dan Lansia</t>
  </si>
  <si>
    <t>Agustus dan November</t>
  </si>
  <si>
    <t>RENCANA KERJA KAMPUNG KB</t>
  </si>
  <si>
    <t>Dusun II</t>
  </si>
  <si>
    <t>Ibu Hamil dan Balita</t>
  </si>
  <si>
    <t>PK</t>
  </si>
  <si>
    <t>Penyediaan Tunjangan dan Operasional Kepala Desa</t>
  </si>
  <si>
    <t>Penyediaan Tunjangan dan Operasional Perangkat Desa</t>
  </si>
  <si>
    <t>Aparat Desa</t>
  </si>
  <si>
    <t>Dusun Batu Kerujuk</t>
  </si>
  <si>
    <t>Rehabilitas Gedung PKK</t>
  </si>
  <si>
    <t>Desember</t>
  </si>
  <si>
    <t>Alokasi Dana Desa</t>
  </si>
  <si>
    <t>Dalam Proses Pelaksanaan</t>
  </si>
  <si>
    <t>Bantuan Langsung Tunai Dana Desa</t>
  </si>
  <si>
    <t>Satgas Covid</t>
  </si>
  <si>
    <t>Pemberian Susu PMT (Kepada Ibu Hamil dan Balita)</t>
  </si>
  <si>
    <t>Pelatihan Kelembagaan Masyarakat Desa</t>
  </si>
  <si>
    <t>BKAD Wonosari</t>
  </si>
  <si>
    <t>Semua Dusun</t>
  </si>
  <si>
    <t>Pemberian Susu Bear Brand (Imunitas Tubuh}</t>
  </si>
  <si>
    <t>Seluruh Masyarakat</t>
  </si>
  <si>
    <t>Pelatihan Badan Permusyawaratan Desa (BPD)</t>
  </si>
  <si>
    <t>Seluruh Anggota BPD</t>
  </si>
  <si>
    <t>Pengadaan Masker Penanganan Covid-19</t>
  </si>
  <si>
    <t>Peningkatan Jalan Usaha Tani (1.000 M)</t>
  </si>
  <si>
    <t>Bantuan Pangan Non Tunai (BPNT)</t>
  </si>
  <si>
    <t>APBN</t>
  </si>
  <si>
    <t>Program Keluarga Harapan (PKH)</t>
  </si>
  <si>
    <t>Ketua Pokja Kampung KB</t>
  </si>
  <si>
    <t>YULISDA TOLOHULA, S.Pd</t>
  </si>
  <si>
    <t>Koordinator Seksi Ekonomi</t>
  </si>
  <si>
    <t>RAMLI ANWAR</t>
  </si>
  <si>
    <t>Pendamping BPNT</t>
  </si>
  <si>
    <t>Pendamping PKH</t>
  </si>
  <si>
    <t>PAGU DDS 2022</t>
  </si>
  <si>
    <t>Mengetahui.</t>
  </si>
  <si>
    <t>Dimito, 31 Desember 2022</t>
  </si>
  <si>
    <t>TAHUN ANGGARAN 2023</t>
  </si>
  <si>
    <t>Pemberian Bantuan Usaha Pertanian Jagung ( Program Ketahanan Pangan 20% Dana Desa )</t>
  </si>
  <si>
    <t>Pemberian Bantuan Usaha Mikro Kecil dan Menengah (UMKM)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</si>
</sst>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2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b/>
      <sz val="12"/>
      <color theme="1"/>
      <name val="CambriA"/>
      <family val="1"/>
    </font>
    <font>
      <sz val="12"/>
      <color theme="1"/>
      <name val="Calibri"/>
      <family val="2"/>
      <scheme val="minor"/>
    </font>
    <font>
      <b/>
      <i/>
      <sz val="10"/>
      <color theme="1"/>
      <name val="CambriA"/>
      <family val="1"/>
    </font>
    <font>
      <i/>
      <sz val="12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0"/>
      <color indexed="8"/>
      <name val="Cambria"/>
      <family val="1"/>
    </font>
    <font>
      <b/>
      <sz val="16"/>
      <color theme="1"/>
      <name val="CambriA"/>
      <family val="1"/>
    </font>
    <font>
      <b/>
      <i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164" fontId="1" fillId="0" borderId="2" xfId="1" applyNumberFormat="1" applyFont="1" applyBorder="1" applyAlignment="1">
      <alignment vertical="center" wrapText="1"/>
    </xf>
    <xf numFmtId="164" fontId="8" fillId="0" borderId="1" xfId="1" applyNumberFormat="1" applyFont="1" applyFill="1" applyBorder="1" applyAlignment="1" applyProtection="1">
      <alignment horizontal="right" vertical="center"/>
      <protection locked="0"/>
    </xf>
    <xf numFmtId="164" fontId="10" fillId="4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164" fontId="5" fillId="3" borderId="1" xfId="1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41" fontId="12" fillId="0" borderId="0" xfId="2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P27"/>
  <sheetViews>
    <sheetView zoomScale="84" zoomScaleNormal="84" workbookViewId="0">
      <pane xSplit="2" ySplit="4" topLeftCell="C20" activePane="bottomRight" state="frozen"/>
      <selection pane="topRight" activeCell="C1" sqref="C1"/>
      <selection pane="bottomLeft" activeCell="A4" sqref="A4"/>
      <selection pane="bottomRight" activeCell="C34" sqref="C34"/>
    </sheetView>
  </sheetViews>
  <sheetFormatPr defaultColWidth="11" defaultRowHeight="15.75" x14ac:dyDescent="0.25"/>
  <cols>
    <col min="1" max="1" width="1.625" style="18" customWidth="1"/>
    <col min="2" max="2" width="5" style="18" customWidth="1"/>
    <col min="3" max="3" width="36.5" style="18" customWidth="1"/>
    <col min="4" max="4" width="24.125" style="18" customWidth="1"/>
    <col min="5" max="5" width="19.5" style="18" customWidth="1"/>
    <col min="6" max="6" width="14.125" style="18" customWidth="1"/>
    <col min="7" max="7" width="19.75" style="18" customWidth="1"/>
    <col min="8" max="8" width="14.875" style="18" customWidth="1"/>
    <col min="9" max="9" width="16.75" style="24" customWidth="1"/>
    <col min="10" max="10" width="11" style="18"/>
    <col min="11" max="11" width="2.625" style="18" customWidth="1"/>
    <col min="12" max="16384" width="11" style="18"/>
  </cols>
  <sheetData>
    <row r="1" spans="2:16" s="15" customFormat="1" ht="22.15" customHeight="1" x14ac:dyDescent="0.25">
      <c r="B1" s="41" t="s">
        <v>52</v>
      </c>
      <c r="C1" s="41"/>
      <c r="D1" s="41"/>
      <c r="E1" s="41"/>
      <c r="F1" s="41"/>
      <c r="G1" s="41"/>
      <c r="H1" s="41"/>
      <c r="I1" s="41"/>
      <c r="J1" s="41"/>
    </row>
    <row r="2" spans="2:16" s="15" customFormat="1" ht="22.15" customHeight="1" x14ac:dyDescent="0.25">
      <c r="B2" s="41" t="s">
        <v>88</v>
      </c>
      <c r="C2" s="41"/>
      <c r="D2" s="41"/>
      <c r="E2" s="41"/>
      <c r="F2" s="41"/>
      <c r="G2" s="41"/>
      <c r="H2" s="41"/>
      <c r="I2" s="41"/>
      <c r="J2" s="41"/>
    </row>
    <row r="3" spans="2:16" s="15" customFormat="1" ht="10.35" customHeight="1" x14ac:dyDescent="0.25">
      <c r="B3" s="16"/>
      <c r="C3" s="16"/>
      <c r="D3" s="16"/>
      <c r="E3" s="16"/>
      <c r="F3" s="16"/>
      <c r="G3" s="16"/>
      <c r="H3" s="16"/>
      <c r="I3" s="17"/>
      <c r="J3" s="16"/>
    </row>
    <row r="4" spans="2:16" ht="30" customHeight="1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8" t="s">
        <v>7</v>
      </c>
      <c r="J4" s="3" t="s">
        <v>8</v>
      </c>
    </row>
    <row r="5" spans="2:16" s="19" customFormat="1" ht="30" customHeight="1" x14ac:dyDescent="0.25">
      <c r="B5" s="2" t="s">
        <v>9</v>
      </c>
      <c r="C5" s="39" t="s">
        <v>19</v>
      </c>
      <c r="D5" s="39"/>
      <c r="E5" s="39"/>
      <c r="F5" s="39"/>
      <c r="G5" s="39"/>
      <c r="H5" s="13"/>
      <c r="I5" s="14">
        <f>SUM(I6:I6)</f>
        <v>238725800</v>
      </c>
      <c r="J5" s="13"/>
    </row>
    <row r="6" spans="2:16" ht="30" customHeight="1" x14ac:dyDescent="0.25">
      <c r="B6" s="4">
        <v>1</v>
      </c>
      <c r="C6" s="1" t="s">
        <v>75</v>
      </c>
      <c r="D6" s="5" t="s">
        <v>20</v>
      </c>
      <c r="E6" s="5" t="s">
        <v>59</v>
      </c>
      <c r="F6" s="5" t="s">
        <v>15</v>
      </c>
      <c r="G6" s="5" t="s">
        <v>21</v>
      </c>
      <c r="H6" s="5" t="s">
        <v>16</v>
      </c>
      <c r="I6" s="9">
        <v>238725800</v>
      </c>
      <c r="J6" s="5" t="s">
        <v>17</v>
      </c>
    </row>
    <row r="7" spans="2:16" ht="30" customHeight="1" x14ac:dyDescent="0.25">
      <c r="B7" s="4">
        <v>2</v>
      </c>
      <c r="C7" s="5" t="s">
        <v>60</v>
      </c>
      <c r="D7" s="5" t="s">
        <v>20</v>
      </c>
      <c r="E7" s="5" t="s">
        <v>53</v>
      </c>
      <c r="F7" s="5" t="s">
        <v>55</v>
      </c>
      <c r="G7" s="5" t="s">
        <v>61</v>
      </c>
      <c r="H7" s="5" t="s">
        <v>62</v>
      </c>
      <c r="I7" s="9">
        <v>60000000</v>
      </c>
      <c r="J7" s="5" t="s">
        <v>63</v>
      </c>
    </row>
    <row r="8" spans="2:16" ht="30" customHeight="1" x14ac:dyDescent="0.25">
      <c r="B8" s="2" t="s">
        <v>11</v>
      </c>
      <c r="C8" s="39" t="s">
        <v>22</v>
      </c>
      <c r="D8" s="39"/>
      <c r="E8" s="39"/>
      <c r="F8" s="39"/>
      <c r="G8" s="39"/>
      <c r="H8" s="13"/>
      <c r="I8" s="14">
        <f>SUM(I9:I9)</f>
        <v>464400000</v>
      </c>
      <c r="J8" s="13"/>
    </row>
    <row r="9" spans="2:16" ht="30" customHeight="1" x14ac:dyDescent="0.25">
      <c r="B9" s="4">
        <v>1</v>
      </c>
      <c r="C9" s="5" t="s">
        <v>64</v>
      </c>
      <c r="D9" s="5" t="s">
        <v>18</v>
      </c>
      <c r="E9" s="5" t="s">
        <v>69</v>
      </c>
      <c r="F9" s="5" t="s">
        <v>65</v>
      </c>
      <c r="G9" s="5" t="s">
        <v>27</v>
      </c>
      <c r="H9" s="5" t="s">
        <v>16</v>
      </c>
      <c r="I9" s="9">
        <f>12*38700000</f>
        <v>464400000</v>
      </c>
      <c r="J9" s="5" t="s">
        <v>63</v>
      </c>
    </row>
    <row r="10" spans="2:16" ht="30" customHeight="1" x14ac:dyDescent="0.25">
      <c r="B10" s="4">
        <v>2</v>
      </c>
      <c r="C10" s="5" t="s">
        <v>74</v>
      </c>
      <c r="D10" s="5" t="s">
        <v>12</v>
      </c>
      <c r="E10" s="5" t="s">
        <v>69</v>
      </c>
      <c r="F10" s="5" t="s">
        <v>65</v>
      </c>
      <c r="G10" s="5" t="s">
        <v>27</v>
      </c>
      <c r="H10" s="5" t="s">
        <v>16</v>
      </c>
      <c r="I10" s="9">
        <v>20000000</v>
      </c>
      <c r="J10" s="5" t="s">
        <v>63</v>
      </c>
    </row>
    <row r="11" spans="2:16" ht="30" customHeight="1" x14ac:dyDescent="0.25">
      <c r="B11" s="2" t="s">
        <v>23</v>
      </c>
      <c r="C11" s="39" t="s">
        <v>24</v>
      </c>
      <c r="D11" s="39"/>
      <c r="E11" s="39"/>
      <c r="F11" s="39"/>
      <c r="G11" s="39"/>
      <c r="H11" s="13"/>
      <c r="I11" s="14">
        <f>SUM(I12:I12)</f>
        <v>31000000</v>
      </c>
      <c r="J11" s="13"/>
    </row>
    <row r="12" spans="2:16" ht="30" customHeight="1" x14ac:dyDescent="0.25">
      <c r="B12" s="4">
        <v>1</v>
      </c>
      <c r="C12" s="5" t="s">
        <v>66</v>
      </c>
      <c r="D12" s="5" t="s">
        <v>13</v>
      </c>
      <c r="E12" s="5" t="s">
        <v>54</v>
      </c>
      <c r="F12" s="5" t="s">
        <v>12</v>
      </c>
      <c r="G12" s="5" t="s">
        <v>27</v>
      </c>
      <c r="H12" s="5" t="s">
        <v>16</v>
      </c>
      <c r="I12" s="9">
        <v>31000000</v>
      </c>
      <c r="J12" s="5" t="s">
        <v>28</v>
      </c>
    </row>
    <row r="13" spans="2:16" ht="30" customHeight="1" x14ac:dyDescent="0.25">
      <c r="B13" s="4">
        <v>2</v>
      </c>
      <c r="C13" s="5" t="s">
        <v>70</v>
      </c>
      <c r="D13" s="5" t="s">
        <v>13</v>
      </c>
      <c r="E13" s="5" t="s">
        <v>71</v>
      </c>
      <c r="F13" s="5" t="s">
        <v>12</v>
      </c>
      <c r="G13" s="5" t="s">
        <v>27</v>
      </c>
      <c r="H13" s="5"/>
      <c r="I13" s="9">
        <f>1500*16000</f>
        <v>24000000</v>
      </c>
      <c r="J13" s="5" t="s">
        <v>28</v>
      </c>
      <c r="P13" s="10">
        <f>2500*8000</f>
        <v>20000000</v>
      </c>
    </row>
    <row r="14" spans="2:16" s="19" customFormat="1" ht="30" customHeight="1" x14ac:dyDescent="0.25">
      <c r="B14" s="2" t="s">
        <v>29</v>
      </c>
      <c r="C14" s="39" t="s">
        <v>30</v>
      </c>
      <c r="D14" s="39"/>
      <c r="E14" s="39"/>
      <c r="F14" s="39"/>
      <c r="G14" s="39"/>
      <c r="H14" s="13"/>
      <c r="I14" s="14">
        <f>SUM(I15:I16)</f>
        <v>102300000</v>
      </c>
      <c r="J14" s="13"/>
    </row>
    <row r="15" spans="2:16" ht="36.75" customHeight="1" x14ac:dyDescent="0.25">
      <c r="B15" s="4">
        <v>1</v>
      </c>
      <c r="C15" s="5" t="s">
        <v>67</v>
      </c>
      <c r="D15" s="5" t="s">
        <v>12</v>
      </c>
      <c r="E15" s="5" t="s">
        <v>55</v>
      </c>
      <c r="F15" s="5" t="s">
        <v>68</v>
      </c>
      <c r="G15" s="5" t="s">
        <v>25</v>
      </c>
      <c r="H15" s="5" t="s">
        <v>16</v>
      </c>
      <c r="I15" s="9">
        <f>5100000*13</f>
        <v>66300000</v>
      </c>
      <c r="J15" s="5" t="s">
        <v>17</v>
      </c>
    </row>
    <row r="16" spans="2:16" ht="36.75" customHeight="1" x14ac:dyDescent="0.25">
      <c r="B16" s="4">
        <v>2</v>
      </c>
      <c r="C16" s="5" t="s">
        <v>72</v>
      </c>
      <c r="D16" s="5" t="s">
        <v>12</v>
      </c>
      <c r="E16" s="5" t="s">
        <v>73</v>
      </c>
      <c r="F16" s="5" t="s">
        <v>68</v>
      </c>
      <c r="G16" s="5" t="s">
        <v>61</v>
      </c>
      <c r="H16" s="5" t="s">
        <v>16</v>
      </c>
      <c r="I16" s="9">
        <f>6000000*6</f>
        <v>36000000</v>
      </c>
      <c r="J16" s="5" t="s">
        <v>26</v>
      </c>
    </row>
    <row r="17" spans="2:10" ht="30" customHeight="1" x14ac:dyDescent="0.25">
      <c r="B17" s="2" t="s">
        <v>32</v>
      </c>
      <c r="C17" s="39" t="s">
        <v>33</v>
      </c>
      <c r="D17" s="39"/>
      <c r="E17" s="39"/>
      <c r="F17" s="39"/>
      <c r="G17" s="39"/>
      <c r="H17" s="13"/>
      <c r="I17" s="14">
        <f>SUM(I18:I21)</f>
        <v>416011600</v>
      </c>
      <c r="J17" s="13"/>
    </row>
    <row r="18" spans="2:10" ht="30" customHeight="1" x14ac:dyDescent="0.25">
      <c r="B18" s="4">
        <v>1</v>
      </c>
      <c r="C18" s="5" t="s">
        <v>56</v>
      </c>
      <c r="D18" s="5" t="s">
        <v>12</v>
      </c>
      <c r="E18" s="5" t="s">
        <v>38</v>
      </c>
      <c r="F18" s="5" t="s">
        <v>12</v>
      </c>
      <c r="G18" s="5" t="s">
        <v>27</v>
      </c>
      <c r="H18" s="5" t="s">
        <v>16</v>
      </c>
      <c r="I18" s="11">
        <v>7200000</v>
      </c>
      <c r="J18" s="5" t="s">
        <v>28</v>
      </c>
    </row>
    <row r="19" spans="2:10" ht="30" customHeight="1" x14ac:dyDescent="0.25">
      <c r="B19" s="4">
        <v>2</v>
      </c>
      <c r="C19" s="5" t="s">
        <v>57</v>
      </c>
      <c r="D19" s="5" t="s">
        <v>12</v>
      </c>
      <c r="E19" s="5" t="s">
        <v>58</v>
      </c>
      <c r="F19" s="5" t="s">
        <v>12</v>
      </c>
      <c r="G19" s="5" t="s">
        <v>27</v>
      </c>
      <c r="H19" s="5" t="s">
        <v>34</v>
      </c>
      <c r="I19" s="9">
        <v>35188000</v>
      </c>
      <c r="J19" s="5" t="s">
        <v>28</v>
      </c>
    </row>
    <row r="20" spans="2:10" ht="30" customHeight="1" x14ac:dyDescent="0.25">
      <c r="B20" s="4">
        <v>3</v>
      </c>
      <c r="C20" s="5" t="s">
        <v>37</v>
      </c>
      <c r="D20" s="5" t="s">
        <v>31</v>
      </c>
      <c r="E20" s="5" t="s">
        <v>35</v>
      </c>
      <c r="F20" s="5" t="s">
        <v>12</v>
      </c>
      <c r="G20" s="5" t="s">
        <v>27</v>
      </c>
      <c r="H20" s="4" t="s">
        <v>16</v>
      </c>
      <c r="I20" s="9">
        <f>600000*12</f>
        <v>7200000</v>
      </c>
      <c r="J20" s="5" t="s">
        <v>26</v>
      </c>
    </row>
    <row r="21" spans="2:10" ht="30" customHeight="1" x14ac:dyDescent="0.25">
      <c r="B21" s="4">
        <v>4</v>
      </c>
      <c r="C21" s="5" t="s">
        <v>36</v>
      </c>
      <c r="D21" s="5" t="s">
        <v>38</v>
      </c>
      <c r="E21" s="5" t="s">
        <v>39</v>
      </c>
      <c r="F21" s="5" t="s">
        <v>12</v>
      </c>
      <c r="G21" s="5" t="s">
        <v>27</v>
      </c>
      <c r="H21" s="4" t="s">
        <v>34</v>
      </c>
      <c r="I21" s="9">
        <v>366423600</v>
      </c>
      <c r="J21" s="5" t="s">
        <v>26</v>
      </c>
    </row>
    <row r="22" spans="2:10" ht="30" customHeight="1" x14ac:dyDescent="0.25">
      <c r="B22" s="2" t="s">
        <v>40</v>
      </c>
      <c r="C22" s="39" t="s">
        <v>41</v>
      </c>
      <c r="D22" s="39"/>
      <c r="E22" s="39"/>
      <c r="F22" s="39"/>
      <c r="G22" s="39"/>
      <c r="H22" s="13"/>
      <c r="I22" s="14">
        <f>SUM(I23:I26)</f>
        <v>31350000</v>
      </c>
      <c r="J22" s="13"/>
    </row>
    <row r="23" spans="2:10" ht="30" customHeight="1" x14ac:dyDescent="0.25">
      <c r="B23" s="4">
        <v>1</v>
      </c>
      <c r="C23" s="5" t="s">
        <v>42</v>
      </c>
      <c r="D23" s="5" t="s">
        <v>43</v>
      </c>
      <c r="E23" s="5" t="s">
        <v>44</v>
      </c>
      <c r="F23" s="5" t="s">
        <v>45</v>
      </c>
      <c r="G23" s="5" t="s">
        <v>21</v>
      </c>
      <c r="H23" s="5" t="s">
        <v>10</v>
      </c>
      <c r="I23" s="9">
        <v>5225000</v>
      </c>
      <c r="J23" s="5" t="s">
        <v>26</v>
      </c>
    </row>
    <row r="24" spans="2:10" s="23" customFormat="1" ht="30" customHeight="1" x14ac:dyDescent="0.25">
      <c r="B24" s="20">
        <v>2</v>
      </c>
      <c r="C24" s="21" t="s">
        <v>46</v>
      </c>
      <c r="D24" s="21" t="s">
        <v>43</v>
      </c>
      <c r="E24" s="21" t="s">
        <v>44</v>
      </c>
      <c r="F24" s="21" t="s">
        <v>45</v>
      </c>
      <c r="G24" s="21" t="s">
        <v>25</v>
      </c>
      <c r="H24" s="21" t="s">
        <v>10</v>
      </c>
      <c r="I24" s="22">
        <v>5225000</v>
      </c>
      <c r="J24" s="5" t="s">
        <v>26</v>
      </c>
    </row>
    <row r="25" spans="2:10" s="23" customFormat="1" ht="30" customHeight="1" x14ac:dyDescent="0.25">
      <c r="B25" s="20">
        <v>3</v>
      </c>
      <c r="C25" s="21" t="s">
        <v>47</v>
      </c>
      <c r="D25" s="21" t="s">
        <v>43</v>
      </c>
      <c r="E25" s="21" t="s">
        <v>44</v>
      </c>
      <c r="F25" s="21" t="s">
        <v>45</v>
      </c>
      <c r="G25" s="21" t="s">
        <v>25</v>
      </c>
      <c r="H25" s="21" t="s">
        <v>10</v>
      </c>
      <c r="I25" s="22">
        <v>5225000</v>
      </c>
      <c r="J25" s="5" t="s">
        <v>26</v>
      </c>
    </row>
    <row r="26" spans="2:10" s="23" customFormat="1" ht="30" customHeight="1" x14ac:dyDescent="0.25">
      <c r="B26" s="20">
        <v>4</v>
      </c>
      <c r="C26" s="21" t="s">
        <v>48</v>
      </c>
      <c r="D26" s="5" t="s">
        <v>49</v>
      </c>
      <c r="E26" s="5" t="s">
        <v>50</v>
      </c>
      <c r="F26" s="21" t="s">
        <v>45</v>
      </c>
      <c r="G26" s="21" t="s">
        <v>51</v>
      </c>
      <c r="H26" s="21" t="s">
        <v>10</v>
      </c>
      <c r="I26" s="22">
        <f>3*5225000</f>
        <v>15675000</v>
      </c>
      <c r="J26" s="5" t="s">
        <v>26</v>
      </c>
    </row>
    <row r="27" spans="2:10" s="7" customFormat="1" ht="24" customHeight="1" x14ac:dyDescent="0.25">
      <c r="B27" s="40" t="s">
        <v>14</v>
      </c>
      <c r="C27" s="40"/>
      <c r="D27" s="40"/>
      <c r="E27" s="40"/>
      <c r="F27" s="40"/>
      <c r="G27" s="40"/>
      <c r="H27" s="6"/>
      <c r="I27" s="12">
        <f>SUM(I5,I8,I11,I14,I17,I22)</f>
        <v>1283787400</v>
      </c>
      <c r="J27" s="6"/>
    </row>
  </sheetData>
  <mergeCells count="9">
    <mergeCell ref="C17:G17"/>
    <mergeCell ref="C22:G22"/>
    <mergeCell ref="B27:G27"/>
    <mergeCell ref="B2:J2"/>
    <mergeCell ref="B1:J1"/>
    <mergeCell ref="C14:G14"/>
    <mergeCell ref="C5:G5"/>
    <mergeCell ref="C8:G8"/>
    <mergeCell ref="C11:G11"/>
  </mergeCells>
  <pageMargins left="0.5" right="0.5" top="1" bottom="0.5" header="0" footer="0"/>
  <pageSetup paperSize="5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M18"/>
  <sheetViews>
    <sheetView zoomScale="84" zoomScaleNormal="84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6" sqref="E16"/>
    </sheetView>
  </sheetViews>
  <sheetFormatPr defaultColWidth="11" defaultRowHeight="15.75" x14ac:dyDescent="0.25"/>
  <cols>
    <col min="1" max="1" width="1.625" style="18" customWidth="1"/>
    <col min="2" max="2" width="5" style="18" customWidth="1"/>
    <col min="3" max="3" width="36.5" style="18" customWidth="1"/>
    <col min="4" max="4" width="20.25" style="18" customWidth="1"/>
    <col min="5" max="5" width="19.5" style="18" customWidth="1"/>
    <col min="6" max="6" width="14.125" style="18" customWidth="1"/>
    <col min="7" max="7" width="19.75" style="18" customWidth="1"/>
    <col min="8" max="8" width="14.875" style="18" customWidth="1"/>
    <col min="9" max="9" width="14.875" style="24" customWidth="1"/>
    <col min="10" max="10" width="12.375" style="18" customWidth="1"/>
    <col min="11" max="11" width="11" style="18" customWidth="1"/>
    <col min="12" max="12" width="18.625" style="18" customWidth="1"/>
    <col min="13" max="13" width="14.125" style="18" customWidth="1"/>
    <col min="14" max="16384" width="11" style="18"/>
  </cols>
  <sheetData>
    <row r="1" spans="2:13" s="15" customFormat="1" ht="22.15" customHeight="1" x14ac:dyDescent="0.25">
      <c r="B1" s="41" t="s">
        <v>52</v>
      </c>
      <c r="C1" s="41"/>
      <c r="D1" s="41"/>
      <c r="E1" s="41"/>
      <c r="F1" s="41"/>
      <c r="G1" s="41"/>
      <c r="H1" s="41"/>
      <c r="I1" s="41"/>
      <c r="J1" s="41"/>
    </row>
    <row r="2" spans="2:13" s="15" customFormat="1" ht="22.15" customHeight="1" x14ac:dyDescent="0.25">
      <c r="B2" s="41" t="s">
        <v>88</v>
      </c>
      <c r="C2" s="41"/>
      <c r="D2" s="41"/>
      <c r="E2" s="41"/>
      <c r="F2" s="41"/>
      <c r="G2" s="41"/>
      <c r="H2" s="41"/>
      <c r="I2" s="41"/>
      <c r="J2" s="41"/>
    </row>
    <row r="3" spans="2:13" s="15" customFormat="1" ht="10.35" customHeight="1" x14ac:dyDescent="0.25">
      <c r="B3" s="16"/>
      <c r="C3" s="16"/>
      <c r="D3" s="16"/>
      <c r="E3" s="16"/>
      <c r="F3" s="16"/>
      <c r="G3" s="16"/>
      <c r="H3" s="16"/>
      <c r="I3" s="17"/>
      <c r="J3" s="16"/>
    </row>
    <row r="4" spans="2:13" s="36" customFormat="1" ht="30" customHeight="1" x14ac:dyDescent="0.25">
      <c r="B4" s="37" t="s">
        <v>0</v>
      </c>
      <c r="C4" s="37" t="s">
        <v>1</v>
      </c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8" t="s">
        <v>7</v>
      </c>
      <c r="J4" s="37" t="s">
        <v>8</v>
      </c>
    </row>
    <row r="5" spans="2:13" ht="30" customHeight="1" x14ac:dyDescent="0.25">
      <c r="B5" s="2" t="s">
        <v>9</v>
      </c>
      <c r="C5" s="39" t="s">
        <v>22</v>
      </c>
      <c r="D5" s="39"/>
      <c r="E5" s="39"/>
      <c r="F5" s="39"/>
      <c r="G5" s="39"/>
      <c r="H5" s="13"/>
      <c r="I5" s="14">
        <f>SUM(I6:I10)</f>
        <v>546977600</v>
      </c>
      <c r="J5" s="13"/>
    </row>
    <row r="6" spans="2:13" ht="30" customHeight="1" x14ac:dyDescent="0.25">
      <c r="B6" s="4">
        <v>1</v>
      </c>
      <c r="C6" s="5" t="s">
        <v>76</v>
      </c>
      <c r="D6" s="4" t="s">
        <v>18</v>
      </c>
      <c r="E6" s="4" t="s">
        <v>69</v>
      </c>
      <c r="F6" s="4" t="s">
        <v>83</v>
      </c>
      <c r="G6" s="4" t="s">
        <v>27</v>
      </c>
      <c r="H6" s="4" t="s">
        <v>77</v>
      </c>
      <c r="I6" s="9">
        <f>L6*200000</f>
        <v>67800000</v>
      </c>
      <c r="J6" s="4" t="str">
        <f>KB!J21</f>
        <v>Belum dilaksanakan</v>
      </c>
      <c r="L6" s="18">
        <f>245+94</f>
        <v>339</v>
      </c>
    </row>
    <row r="7" spans="2:13" ht="30" customHeight="1" x14ac:dyDescent="0.25">
      <c r="B7" s="4">
        <v>2</v>
      </c>
      <c r="C7" s="5" t="s">
        <v>78</v>
      </c>
      <c r="D7" s="4" t="s">
        <v>18</v>
      </c>
      <c r="E7" s="4" t="s">
        <v>69</v>
      </c>
      <c r="F7" s="4" t="s">
        <v>84</v>
      </c>
      <c r="G7" s="4" t="s">
        <v>27</v>
      </c>
      <c r="H7" s="4" t="s">
        <v>77</v>
      </c>
      <c r="I7" s="9">
        <f>L7*750000</f>
        <v>105000000</v>
      </c>
      <c r="J7" s="4" t="s">
        <v>26</v>
      </c>
      <c r="L7" s="18">
        <v>140</v>
      </c>
    </row>
    <row r="8" spans="2:13" ht="30" customHeight="1" x14ac:dyDescent="0.25">
      <c r="B8" s="4">
        <v>3</v>
      </c>
      <c r="C8" s="5" t="s">
        <v>64</v>
      </c>
      <c r="D8" s="4" t="s">
        <v>18</v>
      </c>
      <c r="E8" s="4" t="s">
        <v>69</v>
      </c>
      <c r="F8" s="4" t="s">
        <v>12</v>
      </c>
      <c r="G8" s="4" t="s">
        <v>27</v>
      </c>
      <c r="H8" s="4" t="s">
        <v>16</v>
      </c>
      <c r="I8" s="9">
        <f>31*12*300000</f>
        <v>111600000</v>
      </c>
      <c r="J8" s="4" t="s">
        <v>26</v>
      </c>
      <c r="L8" s="25">
        <v>1086953000</v>
      </c>
      <c r="M8" s="18" t="s">
        <v>85</v>
      </c>
    </row>
    <row r="9" spans="2:13" ht="35.25" customHeight="1" x14ac:dyDescent="0.25">
      <c r="B9" s="4">
        <v>4</v>
      </c>
      <c r="C9" s="5" t="s">
        <v>89</v>
      </c>
      <c r="D9" s="4" t="s">
        <v>18</v>
      </c>
      <c r="E9" s="4" t="s">
        <v>69</v>
      </c>
      <c r="F9" s="4" t="s">
        <v>12</v>
      </c>
      <c r="G9" s="4" t="s">
        <v>27</v>
      </c>
      <c r="H9" s="4" t="s">
        <v>16</v>
      </c>
      <c r="I9" s="9">
        <f>927888000*20%</f>
        <v>185577600</v>
      </c>
      <c r="J9" s="4" t="s">
        <v>26</v>
      </c>
    </row>
    <row r="10" spans="2:13" ht="30" customHeight="1" x14ac:dyDescent="0.25">
      <c r="B10" s="4">
        <v>5</v>
      </c>
      <c r="C10" s="5" t="s">
        <v>90</v>
      </c>
      <c r="D10" s="4" t="s">
        <v>18</v>
      </c>
      <c r="E10" s="4" t="s">
        <v>69</v>
      </c>
      <c r="F10" s="4" t="s">
        <v>12</v>
      </c>
      <c r="G10" s="4" t="s">
        <v>27</v>
      </c>
      <c r="H10" s="4" t="s">
        <v>16</v>
      </c>
      <c r="I10" s="9">
        <v>77000000</v>
      </c>
      <c r="J10" s="4" t="s">
        <v>26</v>
      </c>
    </row>
    <row r="11" spans="2:13" s="7" customFormat="1" ht="24" customHeight="1" x14ac:dyDescent="0.25">
      <c r="B11" s="40" t="s">
        <v>14</v>
      </c>
      <c r="C11" s="40"/>
      <c r="D11" s="40"/>
      <c r="E11" s="40"/>
      <c r="F11" s="40"/>
      <c r="G11" s="40"/>
      <c r="H11" s="6"/>
      <c r="I11" s="12">
        <f>I5</f>
        <v>546977600</v>
      </c>
      <c r="J11" s="6"/>
    </row>
    <row r="13" spans="2:13" x14ac:dyDescent="0.25">
      <c r="C13" s="44" t="s">
        <v>86</v>
      </c>
      <c r="D13" s="44"/>
      <c r="H13" s="44" t="s">
        <v>87</v>
      </c>
      <c r="I13" s="44"/>
      <c r="J13" s="44"/>
    </row>
    <row r="14" spans="2:13" s="26" customFormat="1" ht="12" customHeight="1" x14ac:dyDescent="0.25">
      <c r="B14" s="27"/>
      <c r="C14" s="42" t="s">
        <v>79</v>
      </c>
      <c r="D14" s="42"/>
      <c r="E14" s="28"/>
      <c r="F14" s="28"/>
      <c r="H14" s="42" t="s">
        <v>81</v>
      </c>
      <c r="I14" s="42"/>
      <c r="J14" s="42"/>
    </row>
    <row r="15" spans="2:13" s="26" customFormat="1" ht="17.850000000000001" customHeight="1" x14ac:dyDescent="0.25">
      <c r="C15" s="29"/>
      <c r="D15" s="30"/>
      <c r="H15" s="31"/>
    </row>
    <row r="16" spans="2:13" s="26" customFormat="1" ht="17.850000000000001" customHeight="1" x14ac:dyDescent="0.25">
      <c r="C16" s="29"/>
      <c r="D16" s="30"/>
      <c r="H16" s="32"/>
    </row>
    <row r="17" spans="2:10" s="26" customFormat="1" ht="17.850000000000001" customHeight="1" x14ac:dyDescent="0.25">
      <c r="B17" s="29"/>
      <c r="C17" s="29"/>
      <c r="D17" s="30"/>
      <c r="H17" s="30"/>
    </row>
    <row r="18" spans="2:10" s="33" customFormat="1" ht="16.5" customHeight="1" x14ac:dyDescent="0.25">
      <c r="B18" s="34"/>
      <c r="C18" s="43" t="s">
        <v>80</v>
      </c>
      <c r="D18" s="43"/>
      <c r="E18" s="35"/>
      <c r="F18" s="35"/>
      <c r="H18" s="43" t="s">
        <v>82</v>
      </c>
      <c r="I18" s="43"/>
      <c r="J18" s="43"/>
    </row>
  </sheetData>
  <mergeCells count="10">
    <mergeCell ref="C18:D18"/>
    <mergeCell ref="H14:J14"/>
    <mergeCell ref="H13:J13"/>
    <mergeCell ref="H18:J18"/>
    <mergeCell ref="C13:D13"/>
    <mergeCell ref="B1:J1"/>
    <mergeCell ref="B2:J2"/>
    <mergeCell ref="C5:G5"/>
    <mergeCell ref="B11:G11"/>
    <mergeCell ref="C14:D14"/>
  </mergeCells>
  <pageMargins left="0.5" right="0.5" top="1" bottom="0.5" header="0" footer="0"/>
  <pageSetup paperSize="5"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P27"/>
  <sheetViews>
    <sheetView tabSelected="1" zoomScale="84" zoomScaleNormal="84" workbookViewId="0">
      <pane xSplit="2" ySplit="4" topLeftCell="C23" activePane="bottomRight" state="frozen"/>
      <selection pane="topRight" activeCell="C1" sqref="C1"/>
      <selection pane="bottomLeft" activeCell="A4" sqref="A4"/>
      <selection pane="bottomRight" activeCell="E33" sqref="E33"/>
    </sheetView>
  </sheetViews>
  <sheetFormatPr defaultColWidth="11" defaultRowHeight="15.75" x14ac:dyDescent="0.25"/>
  <cols>
    <col min="1" max="1" width="1.625" style="18" customWidth="1"/>
    <col min="2" max="2" width="5" style="18" customWidth="1"/>
    <col min="3" max="3" width="36.5" style="18" customWidth="1"/>
    <col min="4" max="4" width="24.125" style="18" customWidth="1"/>
    <col min="5" max="5" width="19.5" style="18" customWidth="1"/>
    <col min="6" max="6" width="14.125" style="18" customWidth="1"/>
    <col min="7" max="7" width="19.75" style="18" customWidth="1"/>
    <col min="8" max="8" width="14.875" style="18" customWidth="1"/>
    <col min="9" max="9" width="16.75" style="24" customWidth="1"/>
    <col min="10" max="10" width="11" style="18"/>
    <col min="11" max="11" width="2.625" style="18" customWidth="1"/>
    <col min="12" max="16384" width="11" style="18"/>
  </cols>
  <sheetData>
    <row r="1" spans="2:16" s="15" customFormat="1" ht="22.15" customHeight="1" x14ac:dyDescent="0.25">
      <c r="B1" s="41" t="s">
        <v>52</v>
      </c>
      <c r="C1" s="41"/>
      <c r="D1" s="41"/>
      <c r="E1" s="41"/>
      <c r="F1" s="41"/>
      <c r="G1" s="41"/>
      <c r="H1" s="41"/>
      <c r="I1" s="41"/>
      <c r="J1" s="41"/>
    </row>
    <row r="2" spans="2:16" s="15" customFormat="1" ht="22.15" customHeight="1" x14ac:dyDescent="0.25">
      <c r="B2" s="41" t="s">
        <v>88</v>
      </c>
      <c r="C2" s="41"/>
      <c r="D2" s="41"/>
      <c r="E2" s="41"/>
      <c r="F2" s="41"/>
      <c r="G2" s="41"/>
      <c r="H2" s="41"/>
      <c r="I2" s="41"/>
      <c r="J2" s="41"/>
    </row>
    <row r="3" spans="2:16" s="15" customFormat="1" ht="10.35" customHeight="1" x14ac:dyDescent="0.25">
      <c r="B3" s="16"/>
      <c r="C3" s="16"/>
      <c r="D3" s="16"/>
      <c r="E3" s="16"/>
      <c r="F3" s="16"/>
      <c r="G3" s="16"/>
      <c r="H3" s="16"/>
      <c r="I3" s="17"/>
      <c r="J3" s="16"/>
    </row>
    <row r="4" spans="2:16" ht="30" customHeight="1" x14ac:dyDescent="0.2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8" t="s">
        <v>7</v>
      </c>
      <c r="J4" s="3" t="s">
        <v>8</v>
      </c>
    </row>
    <row r="5" spans="2:16" s="19" customFormat="1" ht="30" customHeight="1" x14ac:dyDescent="0.25">
      <c r="B5" s="2" t="s">
        <v>9</v>
      </c>
      <c r="C5" s="39" t="s">
        <v>19</v>
      </c>
      <c r="D5" s="39"/>
      <c r="E5" s="39"/>
      <c r="F5" s="39"/>
      <c r="G5" s="39"/>
      <c r="H5" s="13"/>
      <c r="I5" s="14">
        <f>SUM(I6:I6)</f>
        <v>238725800</v>
      </c>
      <c r="J5" s="13"/>
    </row>
    <row r="6" spans="2:16" ht="30" customHeight="1" x14ac:dyDescent="0.25">
      <c r="B6" s="4">
        <v>1</v>
      </c>
      <c r="C6" s="1" t="s">
        <v>75</v>
      </c>
      <c r="D6" s="5" t="s">
        <v>20</v>
      </c>
      <c r="E6" s="5" t="s">
        <v>59</v>
      </c>
      <c r="F6" s="5" t="s">
        <v>15</v>
      </c>
      <c r="G6" s="5" t="s">
        <v>21</v>
      </c>
      <c r="H6" s="5" t="s">
        <v>16</v>
      </c>
      <c r="I6" s="9">
        <v>238725800</v>
      </c>
      <c r="J6" s="5" t="s">
        <v>17</v>
      </c>
    </row>
    <row r="7" spans="2:16" ht="30" customHeight="1" x14ac:dyDescent="0.25">
      <c r="B7" s="4">
        <v>2</v>
      </c>
      <c r="C7" s="5" t="s">
        <v>60</v>
      </c>
      <c r="D7" s="5" t="s">
        <v>20</v>
      </c>
      <c r="E7" s="5" t="s">
        <v>53</v>
      </c>
      <c r="F7" s="5" t="s">
        <v>55</v>
      </c>
      <c r="G7" s="5" t="s">
        <v>61</v>
      </c>
      <c r="H7" s="5" t="s">
        <v>62</v>
      </c>
      <c r="I7" s="9">
        <v>60000000</v>
      </c>
      <c r="J7" s="5" t="s">
        <v>63</v>
      </c>
    </row>
    <row r="8" spans="2:16" ht="30" customHeight="1" x14ac:dyDescent="0.25">
      <c r="B8" s="2" t="s">
        <v>11</v>
      </c>
      <c r="C8" s="39" t="s">
        <v>22</v>
      </c>
      <c r="D8" s="39"/>
      <c r="E8" s="39"/>
      <c r="F8" s="39"/>
      <c r="G8" s="39"/>
      <c r="H8" s="13"/>
      <c r="I8" s="14">
        <f>SUM(I9:I9)</f>
        <v>464400000</v>
      </c>
      <c r="J8" s="13"/>
    </row>
    <row r="9" spans="2:16" ht="30" customHeight="1" x14ac:dyDescent="0.25">
      <c r="B9" s="4">
        <v>1</v>
      </c>
      <c r="C9" s="5" t="s">
        <v>64</v>
      </c>
      <c r="D9" s="5" t="s">
        <v>18</v>
      </c>
      <c r="E9" s="5" t="s">
        <v>69</v>
      </c>
      <c r="F9" s="5" t="s">
        <v>65</v>
      </c>
      <c r="G9" s="5" t="s">
        <v>27</v>
      </c>
      <c r="H9" s="5" t="s">
        <v>16</v>
      </c>
      <c r="I9" s="9">
        <f>12*38700000</f>
        <v>464400000</v>
      </c>
      <c r="J9" s="5" t="s">
        <v>63</v>
      </c>
    </row>
    <row r="10" spans="2:16" ht="30" customHeight="1" x14ac:dyDescent="0.25">
      <c r="B10" s="4">
        <v>2</v>
      </c>
      <c r="C10" s="5" t="s">
        <v>74</v>
      </c>
      <c r="D10" s="5" t="s">
        <v>12</v>
      </c>
      <c r="E10" s="5" t="s">
        <v>69</v>
      </c>
      <c r="F10" s="5" t="s">
        <v>65</v>
      </c>
      <c r="G10" s="5" t="s">
        <v>27</v>
      </c>
      <c r="H10" s="5" t="s">
        <v>16</v>
      </c>
      <c r="I10" s="9">
        <v>20000000</v>
      </c>
      <c r="J10" s="5" t="s">
        <v>63</v>
      </c>
    </row>
    <row r="11" spans="2:16" ht="30" customHeight="1" x14ac:dyDescent="0.25">
      <c r="B11" s="2" t="s">
        <v>23</v>
      </c>
      <c r="C11" s="39" t="s">
        <v>24</v>
      </c>
      <c r="D11" s="39"/>
      <c r="E11" s="39"/>
      <c r="F11" s="39"/>
      <c r="G11" s="39"/>
      <c r="H11" s="13"/>
      <c r="I11" s="14">
        <f>SUM(I12:I12)</f>
        <v>31000000</v>
      </c>
      <c r="J11" s="13"/>
    </row>
    <row r="12" spans="2:16" ht="30" customHeight="1" x14ac:dyDescent="0.25">
      <c r="B12" s="4">
        <v>1</v>
      </c>
      <c r="C12" s="5" t="s">
        <v>66</v>
      </c>
      <c r="D12" s="5" t="s">
        <v>13</v>
      </c>
      <c r="E12" s="5" t="s">
        <v>54</v>
      </c>
      <c r="F12" s="5" t="s">
        <v>12</v>
      </c>
      <c r="G12" s="5" t="s">
        <v>27</v>
      </c>
      <c r="H12" s="5" t="s">
        <v>16</v>
      </c>
      <c r="I12" s="9">
        <v>31000000</v>
      </c>
      <c r="J12" s="5" t="s">
        <v>28</v>
      </c>
    </row>
    <row r="13" spans="2:16" ht="30" customHeight="1" x14ac:dyDescent="0.25">
      <c r="B13" s="4">
        <v>2</v>
      </c>
      <c r="C13" s="5" t="s">
        <v>70</v>
      </c>
      <c r="D13" s="5" t="s">
        <v>13</v>
      </c>
      <c r="E13" s="5" t="s">
        <v>71</v>
      </c>
      <c r="F13" s="5" t="s">
        <v>12</v>
      </c>
      <c r="G13" s="5" t="s">
        <v>27</v>
      </c>
      <c r="H13" s="5"/>
      <c r="I13" s="9">
        <f>1500*16000</f>
        <v>24000000</v>
      </c>
      <c r="J13" s="5" t="s">
        <v>28</v>
      </c>
      <c r="P13" s="10">
        <f>2500*8000</f>
        <v>20000000</v>
      </c>
    </row>
    <row r="14" spans="2:16" s="19" customFormat="1" ht="30" customHeight="1" x14ac:dyDescent="0.25">
      <c r="B14" s="2" t="s">
        <v>29</v>
      </c>
      <c r="C14" s="39" t="s">
        <v>30</v>
      </c>
      <c r="D14" s="39"/>
      <c r="E14" s="39"/>
      <c r="F14" s="39"/>
      <c r="G14" s="39"/>
      <c r="H14" s="13"/>
      <c r="I14" s="14">
        <f>SUM(I15:I16)</f>
        <v>102300000</v>
      </c>
      <c r="J14" s="13"/>
    </row>
    <row r="15" spans="2:16" ht="36.75" customHeight="1" x14ac:dyDescent="0.25">
      <c r="B15" s="4">
        <v>1</v>
      </c>
      <c r="C15" s="5" t="s">
        <v>67</v>
      </c>
      <c r="D15" s="5" t="s">
        <v>12</v>
      </c>
      <c r="E15" s="5" t="s">
        <v>55</v>
      </c>
      <c r="F15" s="5" t="s">
        <v>68</v>
      </c>
      <c r="G15" s="5" t="s">
        <v>25</v>
      </c>
      <c r="H15" s="5" t="s">
        <v>16</v>
      </c>
      <c r="I15" s="9">
        <f>5100000*13</f>
        <v>66300000</v>
      </c>
      <c r="J15" s="5" t="s">
        <v>17</v>
      </c>
    </row>
    <row r="16" spans="2:16" ht="36.75" customHeight="1" x14ac:dyDescent="0.25">
      <c r="B16" s="4">
        <v>2</v>
      </c>
      <c r="C16" s="5" t="s">
        <v>72</v>
      </c>
      <c r="D16" s="5" t="s">
        <v>12</v>
      </c>
      <c r="E16" s="5" t="s">
        <v>73</v>
      </c>
      <c r="F16" s="5" t="s">
        <v>68</v>
      </c>
      <c r="G16" s="5" t="s">
        <v>61</v>
      </c>
      <c r="H16" s="5" t="s">
        <v>16</v>
      </c>
      <c r="I16" s="9">
        <f>6000000*6</f>
        <v>36000000</v>
      </c>
      <c r="J16" s="5" t="s">
        <v>26</v>
      </c>
    </row>
    <row r="17" spans="2:10" ht="30" customHeight="1" x14ac:dyDescent="0.25">
      <c r="B17" s="2" t="s">
        <v>32</v>
      </c>
      <c r="C17" s="39" t="s">
        <v>33</v>
      </c>
      <c r="D17" s="39"/>
      <c r="E17" s="39"/>
      <c r="F17" s="39"/>
      <c r="G17" s="39"/>
      <c r="H17" s="13"/>
      <c r="I17" s="14">
        <f>SUM(I18:I21)</f>
        <v>416011600</v>
      </c>
      <c r="J17" s="13"/>
    </row>
    <row r="18" spans="2:10" ht="30" customHeight="1" x14ac:dyDescent="0.25">
      <c r="B18" s="4">
        <v>1</v>
      </c>
      <c r="C18" s="5" t="s">
        <v>56</v>
      </c>
      <c r="D18" s="5" t="s">
        <v>12</v>
      </c>
      <c r="E18" s="5" t="s">
        <v>38</v>
      </c>
      <c r="F18" s="5" t="s">
        <v>12</v>
      </c>
      <c r="G18" s="5" t="s">
        <v>27</v>
      </c>
      <c r="H18" s="5" t="s">
        <v>16</v>
      </c>
      <c r="I18" s="11">
        <v>7200000</v>
      </c>
      <c r="J18" s="5" t="s">
        <v>28</v>
      </c>
    </row>
    <row r="19" spans="2:10" ht="30" customHeight="1" x14ac:dyDescent="0.25">
      <c r="B19" s="4">
        <v>2</v>
      </c>
      <c r="C19" s="5" t="s">
        <v>57</v>
      </c>
      <c r="D19" s="5" t="s">
        <v>12</v>
      </c>
      <c r="E19" s="5" t="s">
        <v>58</v>
      </c>
      <c r="F19" s="5" t="s">
        <v>12</v>
      </c>
      <c r="G19" s="5" t="s">
        <v>27</v>
      </c>
      <c r="H19" s="5" t="s">
        <v>34</v>
      </c>
      <c r="I19" s="9">
        <v>35188000</v>
      </c>
      <c r="J19" s="5" t="s">
        <v>28</v>
      </c>
    </row>
    <row r="20" spans="2:10" ht="30" customHeight="1" x14ac:dyDescent="0.25">
      <c r="B20" s="4">
        <v>3</v>
      </c>
      <c r="C20" s="5" t="s">
        <v>37</v>
      </c>
      <c r="D20" s="5" t="s">
        <v>31</v>
      </c>
      <c r="E20" s="5" t="s">
        <v>35</v>
      </c>
      <c r="F20" s="5" t="s">
        <v>12</v>
      </c>
      <c r="G20" s="5" t="s">
        <v>27</v>
      </c>
      <c r="H20" s="5" t="s">
        <v>34</v>
      </c>
      <c r="I20" s="9">
        <f>600000*12</f>
        <v>7200000</v>
      </c>
      <c r="J20" s="5" t="s">
        <v>28</v>
      </c>
    </row>
    <row r="21" spans="2:10" ht="30" customHeight="1" x14ac:dyDescent="0.25">
      <c r="B21" s="4">
        <v>4</v>
      </c>
      <c r="C21" s="5" t="s">
        <v>36</v>
      </c>
      <c r="D21" s="5" t="s">
        <v>38</v>
      </c>
      <c r="E21" s="5" t="s">
        <v>39</v>
      </c>
      <c r="F21" s="5" t="s">
        <v>12</v>
      </c>
      <c r="G21" s="5" t="s">
        <v>27</v>
      </c>
      <c r="H21" s="5" t="s">
        <v>34</v>
      </c>
      <c r="I21" s="9">
        <v>366423600</v>
      </c>
      <c r="J21" s="5" t="s">
        <v>28</v>
      </c>
    </row>
    <row r="22" spans="2:10" ht="30" customHeight="1" x14ac:dyDescent="0.25">
      <c r="B22" s="2" t="s">
        <v>40</v>
      </c>
      <c r="C22" s="39" t="s">
        <v>41</v>
      </c>
      <c r="D22" s="39"/>
      <c r="E22" s="39"/>
      <c r="F22" s="39"/>
      <c r="G22" s="39"/>
      <c r="H22" s="13"/>
      <c r="I22" s="14">
        <f>SUM(I23:I26)</f>
        <v>31350000</v>
      </c>
      <c r="J22" s="13"/>
    </row>
    <row r="23" spans="2:10" ht="30" customHeight="1" x14ac:dyDescent="0.25">
      <c r="B23" s="4">
        <v>1</v>
      </c>
      <c r="C23" s="5" t="s">
        <v>42</v>
      </c>
      <c r="D23" s="5" t="s">
        <v>43</v>
      </c>
      <c r="E23" s="5" t="s">
        <v>44</v>
      </c>
      <c r="F23" s="5" t="s">
        <v>45</v>
      </c>
      <c r="G23" s="5" t="s">
        <v>21</v>
      </c>
      <c r="H23" s="5" t="s">
        <v>10</v>
      </c>
      <c r="I23" s="9">
        <v>5225000</v>
      </c>
      <c r="J23" s="5" t="s">
        <v>26</v>
      </c>
    </row>
    <row r="24" spans="2:10" s="23" customFormat="1" ht="30" customHeight="1" x14ac:dyDescent="0.25">
      <c r="B24" s="20">
        <v>2</v>
      </c>
      <c r="C24" s="21" t="s">
        <v>46</v>
      </c>
      <c r="D24" s="21" t="s">
        <v>43</v>
      </c>
      <c r="E24" s="21" t="s">
        <v>44</v>
      </c>
      <c r="F24" s="21" t="s">
        <v>45</v>
      </c>
      <c r="G24" s="21" t="s">
        <v>25</v>
      </c>
      <c r="H24" s="21" t="s">
        <v>10</v>
      </c>
      <c r="I24" s="22">
        <v>5225000</v>
      </c>
      <c r="J24" s="5" t="s">
        <v>26</v>
      </c>
    </row>
    <row r="25" spans="2:10" s="23" customFormat="1" ht="30" customHeight="1" x14ac:dyDescent="0.25">
      <c r="B25" s="20">
        <v>3</v>
      </c>
      <c r="C25" s="21" t="s">
        <v>47</v>
      </c>
      <c r="D25" s="21" t="s">
        <v>43</v>
      </c>
      <c r="E25" s="21" t="s">
        <v>44</v>
      </c>
      <c r="F25" s="21" t="s">
        <v>45</v>
      </c>
      <c r="G25" s="21" t="s">
        <v>25</v>
      </c>
      <c r="H25" s="21" t="s">
        <v>10</v>
      </c>
      <c r="I25" s="22">
        <v>5225000</v>
      </c>
      <c r="J25" s="5" t="s">
        <v>26</v>
      </c>
    </row>
    <row r="26" spans="2:10" s="23" customFormat="1" ht="30" customHeight="1" x14ac:dyDescent="0.25">
      <c r="B26" s="20">
        <v>4</v>
      </c>
      <c r="C26" s="21" t="s">
        <v>48</v>
      </c>
      <c r="D26" s="5" t="s">
        <v>49</v>
      </c>
      <c r="E26" s="5" t="s">
        <v>50</v>
      </c>
      <c r="F26" s="21" t="s">
        <v>45</v>
      </c>
      <c r="G26" s="21" t="s">
        <v>51</v>
      </c>
      <c r="H26" s="21" t="s">
        <v>10</v>
      </c>
      <c r="I26" s="22">
        <f>3*5225000</f>
        <v>15675000</v>
      </c>
      <c r="J26" s="5" t="s">
        <v>26</v>
      </c>
    </row>
    <row r="27" spans="2:10" s="7" customFormat="1" ht="24" customHeight="1" x14ac:dyDescent="0.25">
      <c r="B27" s="40" t="s">
        <v>14</v>
      </c>
      <c r="C27" s="40"/>
      <c r="D27" s="40"/>
      <c r="E27" s="40"/>
      <c r="F27" s="40"/>
      <c r="G27" s="40"/>
      <c r="H27" s="6"/>
      <c r="I27" s="12">
        <f>SUM(I5,I8,I11,I14,I17,I22)</f>
        <v>1283787400</v>
      </c>
      <c r="J27" s="6"/>
    </row>
  </sheetData>
  <mergeCells count="9">
    <mergeCell ref="C17:G17"/>
    <mergeCell ref="C22:G22"/>
    <mergeCell ref="B27:G27"/>
    <mergeCell ref="B1:J1"/>
    <mergeCell ref="B2:J2"/>
    <mergeCell ref="C5:G5"/>
    <mergeCell ref="C8:G8"/>
    <mergeCell ref="C11:G11"/>
    <mergeCell ref="C14:G14"/>
  </mergeCells>
  <pageMargins left="0.5" right="0.5" top="1" bottom="0.5" header="0" footer="0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KB</vt:lpstr>
      <vt:lpstr>SEKSI EKONOMI</vt:lpstr>
      <vt:lpstr>SEKSI PENDIDIKAN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Agung Arnita</dc:creator>
  <cp:lastModifiedBy>Windows User</cp:lastModifiedBy>
  <cp:lastPrinted>2023-02-16T16:00:39Z</cp:lastPrinted>
  <dcterms:created xsi:type="dcterms:W3CDTF">2019-05-24T03:08:44Z</dcterms:created>
  <dcterms:modified xsi:type="dcterms:W3CDTF">2023-02-20T16:03:42Z</dcterms:modified>
</cp:coreProperties>
</file>